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veronmaksajat-my.sharepoint.com/personal/jaka_veronmaksajat_fi/Documents/"/>
    </mc:Choice>
  </mc:AlternateContent>
  <xr:revisionPtr revIDLastSave="0" documentId="8_{504C4C7D-1E55-434A-9241-9E39F4754453}" xr6:coauthVersionLast="47" xr6:coauthVersionMax="47" xr10:uidLastSave="{00000000-0000-0000-0000-000000000000}"/>
  <bookViews>
    <workbookView xWindow="-120" yWindow="-120" windowWidth="29040" windowHeight="17520" xr2:uid="{00000000-000D-0000-FFFF-FFFF00000000}"/>
  </bookViews>
  <sheets>
    <sheet name="MM2026 Alkulohkot" sheetId="1" r:id="rId1"/>
    <sheet name="Taul1" sheetId="2" r:id="rId2"/>
  </sheets>
  <definedNames>
    <definedName name="_xlnm._FilterDatabase" localSheetId="0" hidden="1">'MM2026 Alkulohkot'!$B$19:$I$19</definedName>
    <definedName name="_xlnm._FilterDatabase" localSheetId="1" hidden="1">Taul1!$A$3:$A$51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6" i="1" l="1"/>
  <c r="U20" i="1"/>
  <c r="U23" i="1" l="1"/>
  <c r="U30" i="1"/>
  <c r="U33" i="1"/>
  <c r="U34" i="1"/>
  <c r="U35" i="1"/>
  <c r="U36" i="1"/>
  <c r="U37" i="1"/>
  <c r="U38" i="1"/>
  <c r="U39" i="1"/>
  <c r="U40" i="1"/>
  <c r="U28" i="1"/>
  <c r="U29" i="1"/>
  <c r="U27" i="1"/>
  <c r="U24"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20" i="1"/>
  <c r="U42" i="1" l="1"/>
  <c r="L92" i="1"/>
  <c r="T3" i="1" l="1"/>
</calcChain>
</file>

<file path=xl/sharedStrings.xml><?xml version="1.0" encoding="utf-8"?>
<sst xmlns="http://schemas.openxmlformats.org/spreadsheetml/2006/main" count="568" uniqueCount="235">
  <si>
    <t>#</t>
  </si>
  <si>
    <t>Päivä</t>
  </si>
  <si>
    <t>Aika</t>
  </si>
  <si>
    <t>Lohko</t>
  </si>
  <si>
    <t>Ottelu</t>
  </si>
  <si>
    <t>X</t>
  </si>
  <si>
    <t>11.6.</t>
  </si>
  <si>
    <t>A</t>
  </si>
  <si>
    <t>Meksiko – Etelä-Afrikka</t>
  </si>
  <si>
    <t>12.6.</t>
  </si>
  <si>
    <t>Etelä-Korea – Tšekki</t>
  </si>
  <si>
    <t>B</t>
  </si>
  <si>
    <t>Kanada – Bosnia-Hertsegovina</t>
  </si>
  <si>
    <t>13.6.</t>
  </si>
  <si>
    <t>D</t>
  </si>
  <si>
    <t>USA – Paraguay</t>
  </si>
  <si>
    <t>Qatar – Sveitsi</t>
  </si>
  <si>
    <t>C</t>
  </si>
  <si>
    <t>Brasilia – Marokko</t>
  </si>
  <si>
    <t>14.6.</t>
  </si>
  <si>
    <t>Haiti – Skotlanti</t>
  </si>
  <si>
    <t>Australia – Turkki</t>
  </si>
  <si>
    <t>E</t>
  </si>
  <si>
    <t>Saksa – Curaçao</t>
  </si>
  <si>
    <t>F</t>
  </si>
  <si>
    <t>Alankomaat – Japani</t>
  </si>
  <si>
    <t>Norsunluurannikko – Ecuador</t>
  </si>
  <si>
    <t>15.6.</t>
  </si>
  <si>
    <t>Ruotsi – Tunisia</t>
  </si>
  <si>
    <t>G</t>
  </si>
  <si>
    <t>Espanja – Kap Verde</t>
  </si>
  <si>
    <t>H</t>
  </si>
  <si>
    <t>Belgia – Egypti</t>
  </si>
  <si>
    <t>Saudi-Arabia – Uruguay</t>
  </si>
  <si>
    <t>16.6.</t>
  </si>
  <si>
    <t>Iran – Uusi-Seelanti</t>
  </si>
  <si>
    <t>I</t>
  </si>
  <si>
    <t>Ranska – Senegal</t>
  </si>
  <si>
    <t>Irak – Norja</t>
  </si>
  <si>
    <t>17.6.</t>
  </si>
  <si>
    <t>J</t>
  </si>
  <si>
    <t>Argentiina – Algeria</t>
  </si>
  <si>
    <t>Itävalta – Jordania</t>
  </si>
  <si>
    <t>K</t>
  </si>
  <si>
    <t>Portugali – Kongon DR</t>
  </si>
  <si>
    <t>L</t>
  </si>
  <si>
    <t>Englanti – Kroatia</t>
  </si>
  <si>
    <t>Ghana – Panama</t>
  </si>
  <si>
    <t>18.6.</t>
  </si>
  <si>
    <t>Uzbekistan – Kolumbia</t>
  </si>
  <si>
    <t>Tšekki – Etelä-Afrikka</t>
  </si>
  <si>
    <t>Sveitsi – Bosnia-Hertsegovina</t>
  </si>
  <si>
    <t>Kanada – Qatar</t>
  </si>
  <si>
    <t>19.6.</t>
  </si>
  <si>
    <t>Meksiko – Etelä-Korea</t>
  </si>
  <si>
    <t>USA – Australia</t>
  </si>
  <si>
    <t>Skotlanti – Marokko</t>
  </si>
  <si>
    <t>20.6.</t>
  </si>
  <si>
    <t>Brasilia – Haiti</t>
  </si>
  <si>
    <t>Turkki – Paraguay</t>
  </si>
  <si>
    <t>Alankomaat – Ruotsi</t>
  </si>
  <si>
    <t>Saksa – Norsunluurannikko</t>
  </si>
  <si>
    <t>21.6.</t>
  </si>
  <si>
    <t>Ecuador – Curaçao</t>
  </si>
  <si>
    <t>Tunisia – Japani</t>
  </si>
  <si>
    <t>Espanja – Saudi-Arabia</t>
  </si>
  <si>
    <t>Belgia – Iran</t>
  </si>
  <si>
    <t>Uruguay – Kap Verde</t>
  </si>
  <si>
    <t>22.6.</t>
  </si>
  <si>
    <t>Uusi-Seelanti – Egypti</t>
  </si>
  <si>
    <t>Argentiina – Itävalta</t>
  </si>
  <si>
    <t>Ranska – Irak</t>
  </si>
  <si>
    <t>23.6.</t>
  </si>
  <si>
    <t>Norja – Senegal</t>
  </si>
  <si>
    <t>Jordania – Algeria</t>
  </si>
  <si>
    <t>Portugali – Uzbekistan</t>
  </si>
  <si>
    <t>Englanti – Ghana</t>
  </si>
  <si>
    <t>Panama – Kroatia</t>
  </si>
  <si>
    <t>24.6.</t>
  </si>
  <si>
    <t>Kolumbia – Kongon DR</t>
  </si>
  <si>
    <t>Bosnia-Hertsegovina – Qatar</t>
  </si>
  <si>
    <t>Sveitsi – Kanada</t>
  </si>
  <si>
    <t>Marokko – Haiti</t>
  </si>
  <si>
    <t>Skotlanti – Brasilia</t>
  </si>
  <si>
    <t>25.6.</t>
  </si>
  <si>
    <t>Tšekki – Meksiko</t>
  </si>
  <si>
    <t>Etelä-Afrikka – Etelä-Korea</t>
  </si>
  <si>
    <t>Curaçao – Norsunluurannikko</t>
  </si>
  <si>
    <t>Ecuador – Saksa</t>
  </si>
  <si>
    <t>Japani – Ruotsi</t>
  </si>
  <si>
    <t>Tunisia – Alankomaat</t>
  </si>
  <si>
    <t>26.6.</t>
  </si>
  <si>
    <t>Paraguay – Australia</t>
  </si>
  <si>
    <t>Turkki – USA</t>
  </si>
  <si>
    <t>Norja – Ranska</t>
  </si>
  <si>
    <t>Senegal – Irak</t>
  </si>
  <si>
    <t>27.6.</t>
  </si>
  <si>
    <t>Kap Verde – Saudi-Arabia</t>
  </si>
  <si>
    <t>Uruguay – Espanja</t>
  </si>
  <si>
    <t>Egypti – Iran</t>
  </si>
  <si>
    <t>Uusi-Seelanti – Belgia</t>
  </si>
  <si>
    <t>Kroatia – Ghana</t>
  </si>
  <si>
    <t>Panama – Englanti</t>
  </si>
  <si>
    <t>Kolumbia – Portugali</t>
  </si>
  <si>
    <t>Kongon DR – Uzbekistan</t>
  </si>
  <si>
    <t>28.6.</t>
  </si>
  <si>
    <t>Algeria – Itävalta</t>
  </si>
  <si>
    <t>Jordania – Argentiina</t>
  </si>
  <si>
    <t>Veikkaus</t>
  </si>
  <si>
    <t>Pisteet</t>
  </si>
  <si>
    <t>Joukkue</t>
  </si>
  <si>
    <t>Mestari</t>
  </si>
  <si>
    <t>Espanja</t>
  </si>
  <si>
    <t>Englanti</t>
  </si>
  <si>
    <t>Ranska</t>
  </si>
  <si>
    <t>Brasilia</t>
  </si>
  <si>
    <t>Argentiina</t>
  </si>
  <si>
    <t>Portugali</t>
  </si>
  <si>
    <t>Saksa</t>
  </si>
  <si>
    <t>Alankomaat</t>
  </si>
  <si>
    <t>Belgia</t>
  </si>
  <si>
    <t>Uruguay</t>
  </si>
  <si>
    <t>Kroatia</t>
  </si>
  <si>
    <t>Marokko</t>
  </si>
  <si>
    <t>Kolumbia</t>
  </si>
  <si>
    <t>Sveitsi</t>
  </si>
  <si>
    <t>Norja</t>
  </si>
  <si>
    <t>Japani</t>
  </si>
  <si>
    <t>USA</t>
  </si>
  <si>
    <t>Meksiko</t>
  </si>
  <si>
    <t>Senegal</t>
  </si>
  <si>
    <t>Turkki</t>
  </si>
  <si>
    <t>Kanada</t>
  </si>
  <si>
    <t>Ecuador</t>
  </si>
  <si>
    <t>Skotlanti</t>
  </si>
  <si>
    <t>Egypti</t>
  </si>
  <si>
    <t>Ghana</t>
  </si>
  <si>
    <t>Paraguay</t>
  </si>
  <si>
    <t>Iran</t>
  </si>
  <si>
    <t>Bosnia-Hertsegovina</t>
  </si>
  <si>
    <t>Saudi-Arabia</t>
  </si>
  <si>
    <t>TOP-8</t>
  </si>
  <si>
    <t>TOP-4</t>
  </si>
  <si>
    <t>TOP-2</t>
  </si>
  <si>
    <t>Ruotsi</t>
  </si>
  <si>
    <t>Itävalta</t>
  </si>
  <si>
    <t>Tšekki</t>
  </si>
  <si>
    <t>Norsunluurannikko</t>
  </si>
  <si>
    <t>Algeria</t>
  </si>
  <si>
    <t>Etelä-Korea</t>
  </si>
  <si>
    <t>Tunisia</t>
  </si>
  <si>
    <t>Australia</t>
  </si>
  <si>
    <t>Kongon DR</t>
  </si>
  <si>
    <t>Etelä-Afrikka</t>
  </si>
  <si>
    <t>Panama</t>
  </si>
  <si>
    <t>Qatar</t>
  </si>
  <si>
    <t>Uusi-Seelanti</t>
  </si>
  <si>
    <t>Irak</t>
  </si>
  <si>
    <t>Kap Verde</t>
  </si>
  <si>
    <t>Uzbekistan</t>
  </si>
  <si>
    <t>Curaçao</t>
  </si>
  <si>
    <t>Jordania</t>
  </si>
  <si>
    <t>Haiti</t>
  </si>
  <si>
    <t>1. Alkulohkovaihe</t>
  </si>
  <si>
    <t>1. ALKULOHKOVAIHE:</t>
  </si>
  <si>
    <t>2. PUDOTUSPELIVAIHE:</t>
  </si>
  <si>
    <t>2. Pudotuspelivaihe</t>
  </si>
  <si>
    <t>Pelaaja</t>
  </si>
  <si>
    <t>Kylian Mbappé</t>
  </si>
  <si>
    <t>Harry Kane</t>
  </si>
  <si>
    <t>Lionel Messi</t>
  </si>
  <si>
    <t>Erling Haaland</t>
  </si>
  <si>
    <t>Mikel Oyarzabal</t>
  </si>
  <si>
    <t>Lamine Yamal</t>
  </si>
  <si>
    <t>Cristiano Ronaldo</t>
  </si>
  <si>
    <t>Ousmane Dembélé</t>
  </si>
  <si>
    <t>Vinícius Júnior</t>
  </si>
  <si>
    <t>Lautaro Martínez</t>
  </si>
  <si>
    <t>Raphinha</t>
  </si>
  <si>
    <t>Julián Álvarez</t>
  </si>
  <si>
    <t>Romelu Lukaku</t>
  </si>
  <si>
    <t>Mikel Merino</t>
  </si>
  <si>
    <t>Bukayo Saka</t>
  </si>
  <si>
    <t>Kai Havertz</t>
  </si>
  <si>
    <t>Ollie Watkins</t>
  </si>
  <si>
    <t>Luis Javier Suárez</t>
  </si>
  <si>
    <t>Igor Thiago</t>
  </si>
  <si>
    <t>Nick Woltemade</t>
  </si>
  <si>
    <t>Joku muu</t>
  </si>
  <si>
    <t>Kokonaispisteet</t>
  </si>
  <si>
    <t>1 / x / 2</t>
  </si>
  <si>
    <t>Pelaajat</t>
  </si>
  <si>
    <t xml:space="preserve">Avaa valikko </t>
  </si>
  <si>
    <t>Avaa valikko</t>
  </si>
  <si>
    <t>Jude Bellingham</t>
  </si>
  <si>
    <t>Florian Wirtz</t>
  </si>
  <si>
    <t>Cody Gakpo</t>
  </si>
  <si>
    <t>Michael Olise</t>
  </si>
  <si>
    <t>Ferran Torres</t>
  </si>
  <si>
    <t>Bruno Fernandes</t>
  </si>
  <si>
    <t>Neymar Jr</t>
  </si>
  <si>
    <t>Mohamed Salah</t>
  </si>
  <si>
    <t>Luis Díaz</t>
  </si>
  <si>
    <t>Viktor Gyökeres</t>
  </si>
  <si>
    <t>Jamal Musiala</t>
  </si>
  <si>
    <t>Marcus Rashford</t>
  </si>
  <si>
    <t>Memphis Depay</t>
  </si>
  <si>
    <t>Désiré Doué</t>
  </si>
  <si>
    <t>Jean-Philippe Mateta</t>
  </si>
  <si>
    <t>Dani Olmo</t>
  </si>
  <si>
    <t>Gonçalo Ramos</t>
  </si>
  <si>
    <t>Morgan Rogers</t>
  </si>
  <si>
    <t>Nico Williams</t>
  </si>
  <si>
    <t>⚽ MM 2026-kisaveikkaus ⚽</t>
  </si>
  <si>
    <t>Veikkaa jokaisen alkulohko-ottelun lopputulos (1-x-2). Oikeasta vastauksesta saa pisteitä ottelukohtaisen pistetaulukon mukaisesti. Väärä merkki = 0 pistettä.</t>
  </si>
  <si>
    <t>Lopullinen tulos</t>
  </si>
  <si>
    <t>Lopullinen</t>
  </si>
  <si>
    <t>Mestariveikkaus</t>
  </si>
  <si>
    <t>TOP-2-veikkaus</t>
  </si>
  <si>
    <t>TOP-8-veikkaus</t>
  </si>
  <si>
    <t>TOP-4-veikkaus</t>
  </si>
  <si>
    <t>Paras maalintekijä-veikkaus</t>
  </si>
  <si>
    <r>
      <t xml:space="preserve">Ohje: täytä vihreät kentät sarakkeissa J ja S. </t>
    </r>
    <r>
      <rPr>
        <sz val="16"/>
        <rFont val="Calibri"/>
        <family val="2"/>
        <scheme val="minor"/>
      </rPr>
      <t>Taulukko laskee pisteet automaattisesti, kun turnauksen lopulliset tulokset lisää kenttiin sarakkeissa K &amp; T.</t>
    </r>
  </si>
  <si>
    <t>2) yhteensä</t>
  </si>
  <si>
    <t>Nimi:</t>
  </si>
  <si>
    <t>1) yhteensä</t>
  </si>
  <si>
    <t xml:space="preserve">Valitse turnauksen mestari, TOP-2, TOP-4 ja TOP-8 -maat. Jokaisesta oikein valitusta joukkueesta saa pistetaulukon mukaiset pisteet. Esim. mikäli veikkaat oikein, että Espanja voittaa mestaruuden, saat 4,75 pistettä. Mikäli näet ennalta, että Curaçao yltää TOP-8:aan, saat 120 pistettä. Väärä veikkaus = 0 pistettä. </t>
  </si>
  <si>
    <r>
      <t xml:space="preserve">Huom: Merkitse veikkauksesi J-sarakkeeen virheisiin kenttiin merkillä </t>
    </r>
    <r>
      <rPr>
        <b/>
        <u/>
        <sz val="11"/>
        <rFont val="Calibri"/>
        <family val="2"/>
        <scheme val="minor"/>
      </rPr>
      <t>1, x tai 2</t>
    </r>
    <r>
      <rPr>
        <b/>
        <sz val="11"/>
        <rFont val="Calibri"/>
        <family val="2"/>
        <scheme val="minor"/>
      </rPr>
      <t>. Esim. jos Saksa - Curaçao-ottelu päättyy ennakkosuosikki Saksan voittoon ja veikkaat tuloksen oikein, saat 0,06 pistettä. Jos ottelu päättyy veikkauksesi mukaisesti tasapeliin, saat 20 pistettä. Curaçaon voiton veikkaamisesta oikein saat 45 pistettä.</t>
    </r>
  </si>
  <si>
    <t>Huom: Sama maa voi tuottaa pisteitä useassa kategoriassa. Maata ei voi valita enempää kuin kerran per TOP-lista (ts. jos valitset Espanjan 8 kertaa TOP-8-listalle, vain yhdet pisteet lasketaan, jos Espanja etenee 8 parhaan joukkoon). Vaikka veikkaisit Espanjaa esim. TOP2:een, Espanjan ei kuitenkaan tarvitse sisältyä veikkaamiisi TOP4-maihin.</t>
  </si>
  <si>
    <t>3. Paras maalintekijä (Kultainen kenkä)</t>
  </si>
  <si>
    <t>3. PARAS MAALINTEKIJÄ (Kultainen kenkä):</t>
  </si>
  <si>
    <t xml:space="preserve">Valitse turnauksen paras maalintekijä, eli Kultaisen kengän voittaja. Jos arvelet, että voittaja ei lukeudu listalla nimettyihin pelaajiin, voit valita vaihtoehdon 'Joku muu'. Väärä veikkaus = 0 pistettä. </t>
  </si>
  <si>
    <t>Huom: Kultaisen kengän voittaa pelaaja, joka tekee turnauksessa eniten maaleja. Mikäli yhden tai useamman pelaajan maalit ovat turnauksen lopussa tasan, maalisyöttojen määrä ratkaisee sijoituksen. Mikäli maalit ja maalisyötötkin ovat tasan, järjestys määräytyy pelattujen minuuttien mukaan (pelaaja vähimmillä minuuteilla voittaa).</t>
  </si>
  <si>
    <t>x</t>
  </si>
  <si>
    <t>OIKEAT TULOKSET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</si>
</sst>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F400]h:mm:ss\ AM/PM"/>
    <numFmt numFmtId="166" formatCode="h:mm;@"/>
  </numFmts>
  <fonts count="20" x14ac:knownFonts="1">
    <font>
      <sz val="11"/>
      <color theme="1"/>
      <name val="Calibri"/>
      <family val="2"/>
      <scheme val="minor"/>
    </font>
    <font>
      <b/>
      <sz val="11"/>
      <name val="Calibri"/>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name val="Calibri"/>
      <family val="2"/>
    </font>
    <font>
      <sz val="11"/>
      <color theme="0" tint="-0.34998626667073579"/>
      <name val="Calibri"/>
      <family val="2"/>
      <scheme val="minor"/>
    </font>
    <font>
      <b/>
      <sz val="11"/>
      <color theme="0" tint="-0.34998626667073579"/>
      <name val="Calibri"/>
      <family val="2"/>
    </font>
    <font>
      <b/>
      <sz val="11"/>
      <color rgb="FFFF0000"/>
      <name val="Calibri"/>
      <family val="2"/>
      <scheme val="minor"/>
    </font>
    <font>
      <sz val="14"/>
      <color theme="1"/>
      <name val="Calibri"/>
      <family val="2"/>
      <scheme val="minor"/>
    </font>
    <font>
      <i/>
      <sz val="11"/>
      <color theme="1"/>
      <name val="Calibri"/>
      <family val="2"/>
      <scheme val="minor"/>
    </font>
    <font>
      <sz val="8"/>
      <name val="Calibri"/>
      <family val="2"/>
      <scheme val="minor"/>
    </font>
    <font>
      <b/>
      <sz val="11"/>
      <name val="Calibri"/>
      <family val="2"/>
      <scheme val="minor"/>
    </font>
    <font>
      <sz val="16"/>
      <color rgb="FFFF0000"/>
      <name val="Calibri"/>
      <family val="2"/>
      <scheme val="minor"/>
    </font>
    <font>
      <i/>
      <sz val="11"/>
      <color theme="0" tint="-0.249977111117893"/>
      <name val="Calibri"/>
      <family val="2"/>
      <scheme val="minor"/>
    </font>
    <font>
      <b/>
      <sz val="20"/>
      <color theme="1"/>
      <name val="Calibri"/>
      <family val="2"/>
      <scheme val="minor"/>
    </font>
    <font>
      <sz val="16"/>
      <name val="Calibri"/>
      <family val="2"/>
      <scheme val="minor"/>
    </font>
    <font>
      <b/>
      <u/>
      <sz val="11"/>
      <name val="Calibri"/>
      <family val="2"/>
      <scheme val="minor"/>
    </font>
    <font>
      <b/>
      <sz val="14"/>
      <color rgb="FFFF0000"/>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8" tint="0.39997558519241921"/>
        <bgColor indexed="64"/>
      </patternFill>
    </fill>
  </fills>
  <borders count="1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72">
    <xf numFmtId="0" fontId="0" fillId="0" borderId="0" xfId="0"/>
    <xf numFmtId="0" fontId="1"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0" applyFont="1"/>
    <xf numFmtId="0" fontId="4" fillId="0" borderId="0" xfId="0" applyFont="1"/>
    <xf numFmtId="2" fontId="0" fillId="0" borderId="0" xfId="0" applyNumberFormat="1" applyAlignment="1">
      <alignment horizontal="center"/>
    </xf>
    <xf numFmtId="0" fontId="8" fillId="0" borderId="0" xfId="0" applyFont="1" applyAlignment="1">
      <alignment horizontal="center"/>
    </xf>
    <xf numFmtId="2" fontId="7" fillId="0" borderId="0" xfId="0" applyNumberFormat="1" applyFont="1"/>
    <xf numFmtId="0" fontId="3" fillId="0" borderId="0" xfId="0" applyFont="1" applyAlignment="1">
      <alignment horizontal="center" vertical="center" wrapText="1"/>
    </xf>
    <xf numFmtId="0" fontId="0" fillId="0" borderId="0" xfId="0" applyAlignment="1">
      <alignment horizontal="right" vertical="center" wrapText="1"/>
    </xf>
    <xf numFmtId="0" fontId="3" fillId="0" borderId="0" xfId="0" applyFont="1" applyAlignment="1">
      <alignment horizontal="right" vertical="center" wrapText="1"/>
    </xf>
    <xf numFmtId="0" fontId="0" fillId="0" borderId="0" xfId="0" applyAlignment="1">
      <alignment vertical="center" wrapText="1"/>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2" fontId="0" fillId="0" borderId="8" xfId="0" applyNumberForma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3" fillId="0" borderId="14" xfId="0" applyFont="1" applyBorder="1" applyAlignment="1">
      <alignment horizontal="center"/>
    </xf>
    <xf numFmtId="0" fontId="5" fillId="0" borderId="0" xfId="0" applyFont="1"/>
    <xf numFmtId="2" fontId="0" fillId="0" borderId="6" xfId="0" applyNumberFormat="1" applyBorder="1" applyAlignment="1">
      <alignment horizontal="center"/>
    </xf>
    <xf numFmtId="2" fontId="0" fillId="0" borderId="9" xfId="0" applyNumberFormat="1" applyBorder="1" applyAlignment="1">
      <alignment horizontal="center"/>
    </xf>
    <xf numFmtId="0" fontId="1" fillId="0" borderId="15" xfId="0" applyFont="1" applyBorder="1" applyAlignment="1">
      <alignment horizontal="center"/>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5" xfId="0" applyBorder="1" applyAlignment="1">
      <alignment horizontal="center" vertical="center" wrapText="1"/>
    </xf>
    <xf numFmtId="164" fontId="0" fillId="0" borderId="0" xfId="0" applyNumberFormat="1" applyAlignment="1">
      <alignment horizontal="center" vertical="center" wrapText="1"/>
    </xf>
    <xf numFmtId="0" fontId="0" fillId="0" borderId="7" xfId="0" applyBorder="1" applyAlignment="1">
      <alignment horizontal="center" vertical="center" wrapText="1"/>
    </xf>
    <xf numFmtId="164" fontId="0" fillId="0" borderId="8" xfId="0" applyNumberFormat="1" applyBorder="1" applyAlignment="1">
      <alignment horizontal="center" vertical="center" wrapText="1"/>
    </xf>
    <xf numFmtId="0" fontId="2" fillId="0" borderId="0" xfId="0" applyFont="1"/>
    <xf numFmtId="0" fontId="6" fillId="0" borderId="1" xfId="0" applyFont="1" applyBorder="1" applyAlignment="1">
      <alignment horizontal="center"/>
    </xf>
    <xf numFmtId="2" fontId="3" fillId="0" borderId="0" xfId="0" applyNumberFormat="1" applyFont="1" applyAlignment="1">
      <alignment horizontal="center"/>
    </xf>
    <xf numFmtId="0" fontId="9"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6" fillId="0" borderId="16" xfId="0" applyFont="1" applyBorder="1" applyAlignment="1">
      <alignment horizontal="center"/>
    </xf>
    <xf numFmtId="2" fontId="0" fillId="0" borderId="0" xfId="0" applyNumberFormat="1" applyAlignment="1">
      <alignment horizontal="center" vertical="center" wrapText="1"/>
    </xf>
    <xf numFmtId="2" fontId="0" fillId="0" borderId="6" xfId="0" applyNumberFormat="1" applyBorder="1" applyAlignment="1">
      <alignment horizontal="center" vertical="center" wrapText="1"/>
    </xf>
    <xf numFmtId="2" fontId="0" fillId="0" borderId="8" xfId="0" applyNumberFormat="1" applyBorder="1" applyAlignment="1">
      <alignment horizontal="center" vertical="center" wrapText="1"/>
    </xf>
    <xf numFmtId="2" fontId="0" fillId="0" borderId="9" xfId="0" applyNumberFormat="1" applyBorder="1" applyAlignment="1">
      <alignment horizontal="center" vertical="center" wrapText="1"/>
    </xf>
    <xf numFmtId="2" fontId="0" fillId="0" borderId="0" xfId="0" applyNumberFormat="1" applyAlignment="1">
      <alignment horizontal="right" vertical="center" wrapText="1"/>
    </xf>
    <xf numFmtId="2" fontId="3" fillId="0" borderId="1" xfId="0" applyNumberFormat="1" applyFont="1" applyBorder="1" applyAlignment="1">
      <alignment horizontal="center" vertical="center" wrapText="1"/>
    </xf>
    <xf numFmtId="0" fontId="0" fillId="2" borderId="0" xfId="0" applyFill="1" applyAlignment="1">
      <alignment horizontal="center"/>
    </xf>
    <xf numFmtId="0" fontId="13" fillId="0" borderId="0" xfId="0" applyFont="1"/>
    <xf numFmtId="0" fontId="14" fillId="0" borderId="0" xfId="0" applyFont="1"/>
    <xf numFmtId="0" fontId="0" fillId="0" borderId="5" xfId="0" applyBorder="1" applyAlignment="1">
      <alignment horizontal="left" vertical="center" wrapText="1"/>
    </xf>
    <xf numFmtId="0" fontId="0" fillId="0" borderId="0" xfId="0" applyAlignment="1">
      <alignment horizontal="left" vertical="center" wrapText="1"/>
    </xf>
    <xf numFmtId="0" fontId="11" fillId="2" borderId="0" xfId="0" applyFont="1" applyFill="1" applyAlignment="1">
      <alignment horizontal="center"/>
    </xf>
    <xf numFmtId="0" fontId="15" fillId="0" borderId="0" xfId="0" applyFont="1" applyAlignment="1">
      <alignment horizontal="center"/>
    </xf>
    <xf numFmtId="164" fontId="0" fillId="0" borderId="8" xfId="0" applyNumberFormat="1" applyBorder="1" applyAlignment="1">
      <alignment vertical="center" wrapText="1"/>
    </xf>
    <xf numFmtId="164" fontId="0" fillId="0" borderId="9" xfId="0" applyNumberFormat="1" applyBorder="1" applyAlignment="1">
      <alignment vertical="center" wrapText="1"/>
    </xf>
    <xf numFmtId="164" fontId="0" fillId="0" borderId="0" xfId="0" applyNumberFormat="1" applyAlignment="1">
      <alignment vertical="center" wrapText="1"/>
    </xf>
    <xf numFmtId="164" fontId="0" fillId="0" borderId="6" xfId="0" applyNumberFormat="1" applyBorder="1" applyAlignment="1">
      <alignment vertical="center" wrapText="1"/>
    </xf>
    <xf numFmtId="0" fontId="11" fillId="2" borderId="0" xfId="0" applyFont="1" applyFill="1" applyAlignment="1">
      <alignment horizontal="center" vertical="center" wrapText="1"/>
    </xf>
    <xf numFmtId="0" fontId="5" fillId="3" borderId="10" xfId="0" applyFont="1" applyFill="1" applyBorder="1" applyAlignment="1">
      <alignment horizontal="center" vertical="center"/>
    </xf>
    <xf numFmtId="2" fontId="5" fillId="3" borderId="12" xfId="0" applyNumberFormat="1" applyFont="1" applyFill="1" applyBorder="1" applyAlignment="1">
      <alignment horizontal="center" vertical="center"/>
    </xf>
    <xf numFmtId="165" fontId="0" fillId="0" borderId="0" xfId="0" applyNumberFormat="1"/>
    <xf numFmtId="166" fontId="0" fillId="0" borderId="0" xfId="0" applyNumberFormat="1" applyAlignment="1">
      <alignment horizontal="center"/>
    </xf>
    <xf numFmtId="166" fontId="0" fillId="0" borderId="8" xfId="0" applyNumberFormat="1" applyBorder="1" applyAlignment="1">
      <alignment horizontal="center"/>
    </xf>
    <xf numFmtId="0" fontId="10" fillId="0" borderId="0" xfId="0" applyFont="1" applyAlignment="1">
      <alignment horizontal="right" vertical="center"/>
    </xf>
    <xf numFmtId="0" fontId="7" fillId="0" borderId="0" xfId="0" applyFont="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16" fillId="0" borderId="0" xfId="0" applyFont="1" applyAlignment="1">
      <alignment horizontal="left"/>
    </xf>
    <xf numFmtId="0" fontId="0" fillId="0" borderId="0" xfId="0" applyFill="1" applyBorder="1"/>
    <xf numFmtId="0" fontId="0" fillId="0" borderId="0" xfId="0" applyFill="1" applyBorder="1" applyAlignment="1">
      <alignment wrapText="1"/>
    </xf>
    <xf numFmtId="0" fontId="19" fillId="2" borderId="0" xfId="0" applyFont="1" applyFill="1" applyAlignment="1">
      <alignment horizontal="center" vertical="center"/>
    </xf>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F274"/>
  <sheetViews>
    <sheetView tabSelected="1" zoomScale="85" zoomScaleNormal="85" workbookViewId="0">
      <selection activeCell="M18" sqref="M18"/>
    </sheetView>
  </sheetViews>
  <sheetFormatPr defaultRowHeight="15" x14ac:dyDescent="0.25"/>
  <cols>
    <col min="1" max="1" width="1.7109375" customWidth="1"/>
    <col min="6" max="6" width="30.140625" customWidth="1"/>
    <col min="8" max="8" width="9.140625" customWidth="1"/>
    <col min="10" max="10" width="19.85546875" bestFit="1" customWidth="1"/>
    <col min="11" max="11" width="18.140625" customWidth="1"/>
    <col min="12" max="12" width="11" bestFit="1" customWidth="1"/>
    <col min="13" max="13" width="12.42578125" customWidth="1"/>
    <col min="14" max="14" width="28.140625" customWidth="1"/>
    <col min="15" max="15" width="7.85546875" bestFit="1" customWidth="1"/>
    <col min="16" max="16" width="6.7109375" bestFit="1" customWidth="1"/>
    <col min="17" max="18" width="7.28515625" bestFit="1" customWidth="1"/>
    <col min="19" max="19" width="28.140625" customWidth="1"/>
    <col min="20" max="20" width="17.42578125" customWidth="1"/>
    <col min="21" max="21" width="11.140625" bestFit="1" customWidth="1"/>
    <col min="22" max="22" width="24.28515625" customWidth="1"/>
    <col min="23" max="23" width="24.140625" customWidth="1"/>
  </cols>
  <sheetData>
    <row r="1" spans="1:24" ht="26.25" x14ac:dyDescent="0.4">
      <c r="B1" s="68" t="s">
        <v>213</v>
      </c>
      <c r="C1" s="68"/>
      <c r="D1" s="68"/>
      <c r="E1" s="68"/>
      <c r="F1" s="68"/>
      <c r="M1" s="63" t="s">
        <v>224</v>
      </c>
      <c r="N1" s="71" t="s">
        <v>234</v>
      </c>
    </row>
    <row r="2" spans="1:24" ht="15.75" thickBot="1" x14ac:dyDescent="0.3"/>
    <row r="3" spans="1:24" ht="21.75" thickBot="1" x14ac:dyDescent="0.4">
      <c r="B3" s="48" t="s">
        <v>222</v>
      </c>
      <c r="S3" s="58" t="s">
        <v>189</v>
      </c>
      <c r="T3" s="59">
        <f>L92+U42+U86</f>
        <v>0</v>
      </c>
    </row>
    <row r="5" spans="1:24" ht="15.75" x14ac:dyDescent="0.25">
      <c r="B5" s="5" t="s">
        <v>164</v>
      </c>
    </row>
    <row r="6" spans="1:24" x14ac:dyDescent="0.25">
      <c r="B6" t="s">
        <v>214</v>
      </c>
    </row>
    <row r="7" spans="1:24" x14ac:dyDescent="0.25">
      <c r="B7" s="47" t="s">
        <v>227</v>
      </c>
    </row>
    <row r="8" spans="1:24" x14ac:dyDescent="0.25">
      <c r="B8" s="34"/>
    </row>
    <row r="9" spans="1:24" ht="15.75" x14ac:dyDescent="0.25">
      <c r="B9" s="5" t="s">
        <v>165</v>
      </c>
    </row>
    <row r="10" spans="1:24" x14ac:dyDescent="0.25">
      <c r="B10" t="s">
        <v>226</v>
      </c>
    </row>
    <row r="11" spans="1:24" x14ac:dyDescent="0.25">
      <c r="B11" s="47" t="s">
        <v>228</v>
      </c>
    </row>
    <row r="12" spans="1:24" x14ac:dyDescent="0.25">
      <c r="B12" s="34"/>
    </row>
    <row r="13" spans="1:24" ht="15.75" x14ac:dyDescent="0.25">
      <c r="B13" s="5" t="s">
        <v>230</v>
      </c>
      <c r="X13" s="2"/>
    </row>
    <row r="14" spans="1:24" x14ac:dyDescent="0.25">
      <c r="B14" t="s">
        <v>231</v>
      </c>
    </row>
    <row r="15" spans="1:24" x14ac:dyDescent="0.25">
      <c r="B15" s="47" t="s">
        <v>232</v>
      </c>
    </row>
    <row r="16" spans="1:24" x14ac:dyDescent="0.25">
      <c r="A16" s="31"/>
    </row>
    <row r="17" spans="2:32" ht="15.75" thickBot="1" x14ac:dyDescent="0.3"/>
    <row r="18" spans="2:32" ht="19.5" thickBot="1" x14ac:dyDescent="0.35">
      <c r="B18" s="65" t="s">
        <v>163</v>
      </c>
      <c r="C18" s="66"/>
      <c r="D18" s="66"/>
      <c r="E18" s="66"/>
      <c r="F18" s="66"/>
      <c r="G18" s="66"/>
      <c r="H18" s="66"/>
      <c r="I18" s="67"/>
      <c r="J18" s="20"/>
      <c r="N18" s="65" t="s">
        <v>166</v>
      </c>
      <c r="O18" s="66"/>
      <c r="P18" s="66"/>
      <c r="Q18" s="66"/>
      <c r="R18" s="67"/>
      <c r="AD18" s="64"/>
      <c r="AE18" s="64"/>
      <c r="AF18" s="64"/>
    </row>
    <row r="19" spans="2:32" x14ac:dyDescent="0.25">
      <c r="B19" s="17" t="s">
        <v>0</v>
      </c>
      <c r="C19" s="18" t="s">
        <v>1</v>
      </c>
      <c r="D19" s="18" t="s">
        <v>2</v>
      </c>
      <c r="E19" s="18" t="s">
        <v>3</v>
      </c>
      <c r="F19" s="18" t="s">
        <v>4</v>
      </c>
      <c r="G19" s="19">
        <v>1</v>
      </c>
      <c r="H19" s="18" t="s">
        <v>5</v>
      </c>
      <c r="I19" s="23">
        <v>2</v>
      </c>
      <c r="J19" s="39" t="s">
        <v>108</v>
      </c>
      <c r="K19" s="32" t="s">
        <v>215</v>
      </c>
      <c r="L19" s="32" t="s">
        <v>109</v>
      </c>
      <c r="M19" s="1"/>
      <c r="N19" s="25" t="s">
        <v>110</v>
      </c>
      <c r="O19" s="24" t="s">
        <v>111</v>
      </c>
      <c r="P19" s="24" t="s">
        <v>143</v>
      </c>
      <c r="Q19" s="24" t="s">
        <v>142</v>
      </c>
      <c r="R19" s="26" t="s">
        <v>141</v>
      </c>
      <c r="S19" s="24" t="s">
        <v>217</v>
      </c>
      <c r="T19" s="24" t="s">
        <v>216</v>
      </c>
      <c r="U19" s="24" t="s">
        <v>109</v>
      </c>
      <c r="W19" s="9"/>
      <c r="X19" s="11"/>
      <c r="Y19" s="11"/>
      <c r="Z19" s="11"/>
      <c r="AA19" s="11"/>
      <c r="AD19" s="7"/>
      <c r="AE19" s="7"/>
      <c r="AF19" s="7"/>
    </row>
    <row r="20" spans="2:32" x14ac:dyDescent="0.25">
      <c r="B20" s="13">
        <v>1</v>
      </c>
      <c r="C20" s="2" t="s">
        <v>6</v>
      </c>
      <c r="D20" s="61">
        <v>0.91666666666666663</v>
      </c>
      <c r="E20" s="2" t="s">
        <v>7</v>
      </c>
      <c r="F20" s="2" t="s">
        <v>8</v>
      </c>
      <c r="G20" s="6">
        <v>0.47</v>
      </c>
      <c r="H20" s="6">
        <v>3.7</v>
      </c>
      <c r="I20" s="21">
        <v>7.6</v>
      </c>
      <c r="J20" s="46" t="s">
        <v>190</v>
      </c>
      <c r="K20" s="2">
        <v>1</v>
      </c>
      <c r="L20" s="6">
        <f>IF(J20&lt;&gt;K20,0,_xlfn.XLOOKUP(J20,$G$19:$I$19,G20:I20))</f>
        <v>0</v>
      </c>
      <c r="N20" s="27" t="s">
        <v>112</v>
      </c>
      <c r="O20" s="40">
        <v>4.75</v>
      </c>
      <c r="P20" s="40">
        <v>2.2000000000000002</v>
      </c>
      <c r="Q20" s="40">
        <v>1</v>
      </c>
      <c r="R20" s="41">
        <v>0.62999999999999989</v>
      </c>
      <c r="S20" s="51" t="s">
        <v>192</v>
      </c>
      <c r="T20" s="52" t="s">
        <v>112</v>
      </c>
      <c r="U20" s="6">
        <f>IF(COUNTIF($T$20,S20)=0,0,_xlfn.XLOOKUP(S20,$N$20:$N$67,$O$20:$O$67))</f>
        <v>0</v>
      </c>
      <c r="W20" s="12"/>
      <c r="X20" s="44"/>
      <c r="Y20" s="44"/>
      <c r="Z20" s="44"/>
      <c r="AA20" s="44"/>
      <c r="AD20" s="8"/>
      <c r="AE20" s="8"/>
      <c r="AF20" s="8"/>
    </row>
    <row r="21" spans="2:32" x14ac:dyDescent="0.25">
      <c r="B21" s="13">
        <v>2</v>
      </c>
      <c r="C21" s="2" t="s">
        <v>9</v>
      </c>
      <c r="D21" s="61">
        <v>0.20833333333333331</v>
      </c>
      <c r="E21" s="2" t="s">
        <v>7</v>
      </c>
      <c r="F21" s="2" t="s">
        <v>10</v>
      </c>
      <c r="G21" s="6">
        <v>1.8199999999999998</v>
      </c>
      <c r="H21" s="6">
        <v>2.2000000000000002</v>
      </c>
      <c r="I21" s="21">
        <v>1.94</v>
      </c>
      <c r="J21" s="46" t="s">
        <v>190</v>
      </c>
      <c r="K21" s="2">
        <v>1</v>
      </c>
      <c r="L21" s="6">
        <f t="shared" ref="L21:L84" si="0">IF(J21&lt;&gt;K21,0,_xlfn.XLOOKUP(J21,$G$19:$I$19,G21:I21))</f>
        <v>0</v>
      </c>
      <c r="N21" s="27" t="s">
        <v>114</v>
      </c>
      <c r="O21" s="40">
        <v>5</v>
      </c>
      <c r="P21" s="40">
        <v>3</v>
      </c>
      <c r="Q21" s="40">
        <v>1.2999999999999998</v>
      </c>
      <c r="R21" s="41">
        <v>0.74</v>
      </c>
      <c r="S21" s="2"/>
      <c r="T21" s="2"/>
      <c r="U21" s="6"/>
      <c r="W21" s="12"/>
      <c r="X21" s="44"/>
      <c r="Y21" s="44"/>
      <c r="Z21" s="44"/>
      <c r="AA21" s="44"/>
      <c r="AD21" s="8"/>
      <c r="AE21" s="8"/>
      <c r="AF21" s="8"/>
    </row>
    <row r="22" spans="2:32" x14ac:dyDescent="0.25">
      <c r="B22" s="13">
        <v>3</v>
      </c>
      <c r="C22" s="2" t="s">
        <v>9</v>
      </c>
      <c r="D22" s="61">
        <v>0.91666666666666663</v>
      </c>
      <c r="E22" s="2" t="s">
        <v>11</v>
      </c>
      <c r="F22" s="2" t="s">
        <v>12</v>
      </c>
      <c r="G22" s="6">
        <v>0.8899999999999999</v>
      </c>
      <c r="H22" s="6">
        <v>2.75</v>
      </c>
      <c r="I22" s="21">
        <v>3.7</v>
      </c>
      <c r="J22" s="46" t="s">
        <v>190</v>
      </c>
      <c r="K22" s="2" t="s">
        <v>233</v>
      </c>
      <c r="L22" s="6">
        <f t="shared" si="0"/>
        <v>0</v>
      </c>
      <c r="N22" s="27" t="s">
        <v>113</v>
      </c>
      <c r="O22" s="40">
        <v>6.5</v>
      </c>
      <c r="P22" s="40">
        <v>3</v>
      </c>
      <c r="Q22" s="40">
        <v>1.4</v>
      </c>
      <c r="R22" s="41">
        <v>0.71</v>
      </c>
      <c r="S22" s="24" t="s">
        <v>218</v>
      </c>
      <c r="T22" s="24" t="s">
        <v>216</v>
      </c>
      <c r="U22" s="45" t="s">
        <v>109</v>
      </c>
      <c r="W22" s="12"/>
      <c r="X22" s="44"/>
      <c r="Y22" s="44"/>
      <c r="Z22" s="44"/>
      <c r="AA22" s="44"/>
      <c r="AD22" s="8"/>
      <c r="AE22" s="8"/>
      <c r="AF22" s="8"/>
    </row>
    <row r="23" spans="2:32" x14ac:dyDescent="0.25">
      <c r="B23" s="13">
        <v>4</v>
      </c>
      <c r="C23" s="2" t="s">
        <v>13</v>
      </c>
      <c r="D23" s="61">
        <v>0.16666666666666666</v>
      </c>
      <c r="E23" s="2" t="s">
        <v>14</v>
      </c>
      <c r="F23" s="2" t="s">
        <v>15</v>
      </c>
      <c r="G23" s="6">
        <v>1.08</v>
      </c>
      <c r="H23" s="6">
        <v>2.5</v>
      </c>
      <c r="I23" s="21">
        <v>3.0999999999999996</v>
      </c>
      <c r="J23" s="46" t="s">
        <v>190</v>
      </c>
      <c r="K23" s="2">
        <v>1</v>
      </c>
      <c r="L23" s="6">
        <f t="shared" si="0"/>
        <v>0</v>
      </c>
      <c r="N23" s="27" t="s">
        <v>115</v>
      </c>
      <c r="O23" s="40">
        <v>8.5</v>
      </c>
      <c r="P23" s="40">
        <v>4</v>
      </c>
      <c r="Q23" s="40">
        <v>1.7999999999999998</v>
      </c>
      <c r="R23" s="41">
        <v>0.87000000000000011</v>
      </c>
      <c r="S23" s="51" t="s">
        <v>192</v>
      </c>
      <c r="T23" s="52" t="s">
        <v>112</v>
      </c>
      <c r="U23" s="6">
        <f>IF(COUNTIF($T$23:$T$24,S23)=0,0,_xlfn.XLOOKUP(S23,$N$20:$N$67,$P$20:$P$67))</f>
        <v>0</v>
      </c>
      <c r="W23" s="12"/>
      <c r="X23" s="44"/>
      <c r="Y23" s="44"/>
      <c r="Z23" s="44"/>
      <c r="AA23" s="44"/>
      <c r="AD23" s="8"/>
      <c r="AE23" s="8"/>
      <c r="AF23" s="8"/>
    </row>
    <row r="24" spans="2:32" x14ac:dyDescent="0.25">
      <c r="B24" s="13">
        <v>5</v>
      </c>
      <c r="C24" s="2" t="s">
        <v>13</v>
      </c>
      <c r="D24" s="61">
        <v>0.91666666666666663</v>
      </c>
      <c r="E24" s="2" t="s">
        <v>11</v>
      </c>
      <c r="F24" s="2" t="s">
        <v>16</v>
      </c>
      <c r="G24" s="6">
        <v>13.5</v>
      </c>
      <c r="H24" s="6">
        <v>5.8</v>
      </c>
      <c r="I24" s="21">
        <v>0.26</v>
      </c>
      <c r="J24" s="46" t="s">
        <v>190</v>
      </c>
      <c r="K24" s="2" t="s">
        <v>233</v>
      </c>
      <c r="L24" s="6">
        <f t="shared" si="0"/>
        <v>0</v>
      </c>
      <c r="N24" s="27" t="s">
        <v>116</v>
      </c>
      <c r="O24" s="40">
        <v>9</v>
      </c>
      <c r="P24" s="40">
        <v>4.25</v>
      </c>
      <c r="Q24" s="40">
        <v>1.9</v>
      </c>
      <c r="R24" s="41">
        <v>1</v>
      </c>
      <c r="S24" s="51" t="s">
        <v>192</v>
      </c>
      <c r="T24" s="52" t="s">
        <v>119</v>
      </c>
      <c r="U24" s="6">
        <f>IF(COUNTIF($T$23:$T$24,S24)=0,0,_xlfn.XLOOKUP(S24,$N$20:$N$67,$P$20:$P$67))</f>
        <v>0</v>
      </c>
      <c r="W24" s="12"/>
      <c r="X24" s="44"/>
      <c r="Y24" s="44"/>
      <c r="Z24" s="44"/>
      <c r="AA24" s="44"/>
      <c r="AD24" s="8"/>
      <c r="AE24" s="8"/>
      <c r="AF24" s="8"/>
    </row>
    <row r="25" spans="2:32" x14ac:dyDescent="0.25">
      <c r="B25" s="13">
        <v>6</v>
      </c>
      <c r="C25" s="2" t="s">
        <v>19</v>
      </c>
      <c r="D25" s="61">
        <v>1.0416666666666665</v>
      </c>
      <c r="E25" s="2" t="s">
        <v>17</v>
      </c>
      <c r="F25" s="2" t="s">
        <v>18</v>
      </c>
      <c r="G25" s="6">
        <v>0.62999999999999989</v>
      </c>
      <c r="H25" s="6">
        <v>3.2</v>
      </c>
      <c r="I25" s="21">
        <v>5.2</v>
      </c>
      <c r="J25" s="46" t="s">
        <v>190</v>
      </c>
      <c r="K25" s="2" t="s">
        <v>233</v>
      </c>
      <c r="L25" s="6">
        <f t="shared" si="0"/>
        <v>0</v>
      </c>
      <c r="N25" s="27" t="s">
        <v>117</v>
      </c>
      <c r="O25" s="40">
        <v>10</v>
      </c>
      <c r="P25" s="40">
        <v>5</v>
      </c>
      <c r="Q25" s="40">
        <v>2</v>
      </c>
      <c r="R25" s="41">
        <v>1</v>
      </c>
      <c r="S25" s="2"/>
      <c r="T25" s="2"/>
      <c r="U25" s="6"/>
      <c r="W25" s="12"/>
      <c r="X25" s="44"/>
      <c r="Y25" s="44"/>
      <c r="Z25" s="44"/>
      <c r="AA25" s="44"/>
      <c r="AD25" s="8"/>
      <c r="AE25" s="8"/>
      <c r="AF25" s="8"/>
    </row>
    <row r="26" spans="2:32" x14ac:dyDescent="0.25">
      <c r="B26" s="13">
        <v>7</v>
      </c>
      <c r="C26" s="2" t="s">
        <v>19</v>
      </c>
      <c r="D26" s="61">
        <v>0.16666666666666666</v>
      </c>
      <c r="E26" s="2" t="s">
        <v>17</v>
      </c>
      <c r="F26" s="2" t="s">
        <v>20</v>
      </c>
      <c r="G26" s="6">
        <v>6.6</v>
      </c>
      <c r="H26" s="6">
        <v>4.0999999999999996</v>
      </c>
      <c r="I26" s="21">
        <v>0.47</v>
      </c>
      <c r="J26" s="46" t="s">
        <v>190</v>
      </c>
      <c r="K26" s="2">
        <v>2</v>
      </c>
      <c r="L26" s="6">
        <f t="shared" si="0"/>
        <v>0</v>
      </c>
      <c r="N26" s="27" t="s">
        <v>118</v>
      </c>
      <c r="O26" s="40">
        <v>14</v>
      </c>
      <c r="P26" s="40">
        <v>5.5</v>
      </c>
      <c r="Q26" s="40">
        <v>2.6</v>
      </c>
      <c r="R26" s="41">
        <v>1.5</v>
      </c>
      <c r="S26" s="24" t="s">
        <v>220</v>
      </c>
      <c r="T26" s="24" t="s">
        <v>216</v>
      </c>
      <c r="U26" s="45" t="s">
        <v>109</v>
      </c>
      <c r="W26" s="12"/>
      <c r="X26" s="44"/>
      <c r="Y26" s="44"/>
      <c r="Z26" s="44"/>
      <c r="AA26" s="44"/>
      <c r="AD26" s="8"/>
      <c r="AE26" s="8"/>
      <c r="AF26" s="8"/>
    </row>
    <row r="27" spans="2:32" x14ac:dyDescent="0.25">
      <c r="B27" s="13">
        <v>8</v>
      </c>
      <c r="C27" s="2" t="s">
        <v>19</v>
      </c>
      <c r="D27" s="61">
        <v>0.29166666666666663</v>
      </c>
      <c r="E27" s="2" t="s">
        <v>14</v>
      </c>
      <c r="F27" s="2" t="s">
        <v>21</v>
      </c>
      <c r="G27" s="6">
        <v>4.0999999999999996</v>
      </c>
      <c r="H27" s="6">
        <v>2.75</v>
      </c>
      <c r="I27" s="21">
        <v>0.83000000000000007</v>
      </c>
      <c r="J27" s="46" t="s">
        <v>190</v>
      </c>
      <c r="K27" s="2">
        <v>1</v>
      </c>
      <c r="L27" s="6">
        <f t="shared" si="0"/>
        <v>0</v>
      </c>
      <c r="N27" s="27" t="s">
        <v>119</v>
      </c>
      <c r="O27" s="40">
        <v>22</v>
      </c>
      <c r="P27" s="40">
        <v>9</v>
      </c>
      <c r="Q27" s="40">
        <v>4.5</v>
      </c>
      <c r="R27" s="41">
        <v>0.8</v>
      </c>
      <c r="S27" s="51" t="s">
        <v>192</v>
      </c>
      <c r="T27" s="52" t="s">
        <v>114</v>
      </c>
      <c r="U27" s="6">
        <f>IF(COUNTIF($T$27:$T$30,S27)=0,0,_xlfn.XLOOKUP(S27,$N$20:$N$67,$Q$20:$Q$67))</f>
        <v>0</v>
      </c>
      <c r="W27" s="12"/>
      <c r="X27" s="44"/>
      <c r="Y27" s="44"/>
      <c r="Z27" s="44"/>
      <c r="AA27" s="44"/>
      <c r="AD27" s="8"/>
      <c r="AE27" s="8"/>
      <c r="AF27" s="8"/>
    </row>
    <row r="28" spans="2:32" x14ac:dyDescent="0.25">
      <c r="B28" s="13">
        <v>9</v>
      </c>
      <c r="C28" s="2" t="s">
        <v>19</v>
      </c>
      <c r="D28" s="61">
        <v>0.83333333333333337</v>
      </c>
      <c r="E28" s="2" t="s">
        <v>22</v>
      </c>
      <c r="F28" s="2" t="s">
        <v>23</v>
      </c>
      <c r="G28" s="6">
        <v>6.0000000000000053E-2</v>
      </c>
      <c r="H28" s="6">
        <v>20</v>
      </c>
      <c r="I28" s="21">
        <v>45</v>
      </c>
      <c r="J28" s="46" t="s">
        <v>190</v>
      </c>
      <c r="K28" s="2">
        <v>1</v>
      </c>
      <c r="L28" s="6">
        <f t="shared" si="0"/>
        <v>0</v>
      </c>
      <c r="N28" s="27" t="s">
        <v>120</v>
      </c>
      <c r="O28" s="40">
        <v>35</v>
      </c>
      <c r="P28" s="40">
        <v>12</v>
      </c>
      <c r="Q28" s="40">
        <v>5</v>
      </c>
      <c r="R28" s="41">
        <v>0.44999999999999996</v>
      </c>
      <c r="S28" s="51" t="s">
        <v>192</v>
      </c>
      <c r="T28" s="52" t="s">
        <v>112</v>
      </c>
      <c r="U28" s="6">
        <f>IF(COUNTIF($T$27:$T$30,S28)=0,0,_xlfn.XLOOKUP(S28,$N$20:$N$67,$Q$20:$Q$67))</f>
        <v>0</v>
      </c>
      <c r="W28" s="12"/>
      <c r="X28" s="44"/>
      <c r="Y28" s="44"/>
      <c r="Z28" s="44"/>
      <c r="AA28" s="44"/>
      <c r="AD28" s="8"/>
      <c r="AE28" s="8"/>
      <c r="AF28" s="8"/>
    </row>
    <row r="29" spans="2:32" x14ac:dyDescent="0.25">
      <c r="B29" s="13">
        <v>10</v>
      </c>
      <c r="C29" s="2" t="s">
        <v>19</v>
      </c>
      <c r="D29" s="61">
        <v>0.95833333333333337</v>
      </c>
      <c r="E29" s="2" t="s">
        <v>24</v>
      </c>
      <c r="F29" s="2" t="s">
        <v>25</v>
      </c>
      <c r="G29" s="6">
        <v>1.08</v>
      </c>
      <c r="H29" s="6">
        <v>2.7</v>
      </c>
      <c r="I29" s="21">
        <v>2.85</v>
      </c>
      <c r="J29" s="46" t="s">
        <v>190</v>
      </c>
      <c r="K29" s="2" t="s">
        <v>233</v>
      </c>
      <c r="L29" s="6">
        <f t="shared" si="0"/>
        <v>0</v>
      </c>
      <c r="N29" s="27" t="s">
        <v>126</v>
      </c>
      <c r="O29" s="40">
        <v>35</v>
      </c>
      <c r="P29" s="40">
        <v>12</v>
      </c>
      <c r="Q29" s="40">
        <v>5.5</v>
      </c>
      <c r="R29" s="41">
        <v>2.75</v>
      </c>
      <c r="S29" s="51" t="s">
        <v>192</v>
      </c>
      <c r="T29" s="52" t="s">
        <v>113</v>
      </c>
      <c r="U29" s="6">
        <f>IF(COUNTIF($T$27:$T$30,S29)=0,0,_xlfn.XLOOKUP(S29,$N$20:$N$67,$Q$20:$Q$67))</f>
        <v>0</v>
      </c>
      <c r="W29" s="12"/>
      <c r="X29" s="44"/>
      <c r="Y29" s="44"/>
      <c r="Z29" s="44"/>
      <c r="AA29" s="44"/>
      <c r="AD29" s="8"/>
      <c r="AE29" s="8"/>
      <c r="AF29" s="8"/>
    </row>
    <row r="30" spans="2:32" x14ac:dyDescent="0.25">
      <c r="B30" s="13">
        <v>11</v>
      </c>
      <c r="C30" s="2" t="s">
        <v>27</v>
      </c>
      <c r="D30" s="61">
        <v>1.0833333333333335</v>
      </c>
      <c r="E30" s="2" t="s">
        <v>22</v>
      </c>
      <c r="F30" s="2" t="s">
        <v>26</v>
      </c>
      <c r="G30" s="6">
        <v>2.9</v>
      </c>
      <c r="H30" s="6">
        <v>1.96</v>
      </c>
      <c r="I30" s="21">
        <v>1.4</v>
      </c>
      <c r="J30" s="46" t="s">
        <v>190</v>
      </c>
      <c r="K30" s="2">
        <v>1</v>
      </c>
      <c r="L30" s="6">
        <f t="shared" si="0"/>
        <v>0</v>
      </c>
      <c r="N30" s="27" t="s">
        <v>124</v>
      </c>
      <c r="O30" s="40">
        <v>40</v>
      </c>
      <c r="P30" s="40">
        <v>18</v>
      </c>
      <c r="Q30" s="40">
        <v>7</v>
      </c>
      <c r="R30" s="41">
        <v>2.4</v>
      </c>
      <c r="S30" s="51" t="s">
        <v>192</v>
      </c>
      <c r="T30" s="52" t="s">
        <v>116</v>
      </c>
      <c r="U30" s="6">
        <f>IF(COUNTIF($T$27:$T$30,S30)=0,0,_xlfn.XLOOKUP(S30,$N$20:$N$67,$Q$20:$Q$67))</f>
        <v>0</v>
      </c>
      <c r="W30" s="12"/>
      <c r="X30" s="44"/>
      <c r="Y30" s="44"/>
      <c r="Z30" s="44"/>
      <c r="AA30" s="44"/>
      <c r="AD30" s="8"/>
      <c r="AE30" s="8"/>
      <c r="AF30" s="8"/>
    </row>
    <row r="31" spans="2:32" x14ac:dyDescent="0.25">
      <c r="B31" s="13">
        <v>12</v>
      </c>
      <c r="C31" s="2" t="s">
        <v>27</v>
      </c>
      <c r="D31" s="61">
        <v>0.20833333333333331</v>
      </c>
      <c r="E31" s="2" t="s">
        <v>24</v>
      </c>
      <c r="F31" s="2" t="s">
        <v>28</v>
      </c>
      <c r="G31" s="6">
        <v>1</v>
      </c>
      <c r="H31" s="6">
        <v>2.5</v>
      </c>
      <c r="I31" s="21">
        <v>3.5</v>
      </c>
      <c r="J31" s="46" t="s">
        <v>190</v>
      </c>
      <c r="K31" s="2">
        <v>1</v>
      </c>
      <c r="L31" s="6">
        <f t="shared" si="0"/>
        <v>0</v>
      </c>
      <c r="N31" s="27" t="s">
        <v>121</v>
      </c>
      <c r="O31" s="40">
        <v>50</v>
      </c>
      <c r="P31" s="40">
        <v>20</v>
      </c>
      <c r="Q31" s="40">
        <v>6.5</v>
      </c>
      <c r="R31" s="41">
        <v>4</v>
      </c>
      <c r="S31" s="2"/>
      <c r="T31" s="2"/>
      <c r="U31" s="6"/>
      <c r="W31" s="12"/>
      <c r="X31" s="44"/>
      <c r="Y31" s="44"/>
      <c r="Z31" s="44"/>
      <c r="AA31" s="44"/>
      <c r="AD31" s="8"/>
      <c r="AE31" s="8"/>
      <c r="AF31" s="8"/>
    </row>
    <row r="32" spans="2:32" x14ac:dyDescent="0.25">
      <c r="B32" s="13">
        <v>13</v>
      </c>
      <c r="C32" s="2" t="s">
        <v>27</v>
      </c>
      <c r="D32" s="61">
        <v>0.79166666666666663</v>
      </c>
      <c r="E32" s="2" t="s">
        <v>29</v>
      </c>
      <c r="F32" s="2" t="s">
        <v>30</v>
      </c>
      <c r="G32" s="6">
        <v>0.12000000000000011</v>
      </c>
      <c r="H32" s="6">
        <v>11</v>
      </c>
      <c r="I32" s="21">
        <v>31</v>
      </c>
      <c r="J32" s="46" t="s">
        <v>190</v>
      </c>
      <c r="K32" s="2" t="s">
        <v>233</v>
      </c>
      <c r="L32" s="6">
        <f t="shared" si="0"/>
        <v>0</v>
      </c>
      <c r="N32" s="27" t="s">
        <v>123</v>
      </c>
      <c r="O32" s="40">
        <v>50</v>
      </c>
      <c r="P32" s="40">
        <v>22</v>
      </c>
      <c r="Q32" s="40">
        <v>10</v>
      </c>
      <c r="R32" s="41">
        <v>4</v>
      </c>
      <c r="S32" s="24" t="s">
        <v>219</v>
      </c>
      <c r="T32" s="24" t="s">
        <v>216</v>
      </c>
      <c r="U32" s="45" t="s">
        <v>109</v>
      </c>
      <c r="W32" s="12"/>
      <c r="X32" s="44"/>
      <c r="Y32" s="44"/>
      <c r="Z32" s="44"/>
      <c r="AA32" s="44"/>
      <c r="AD32" s="8"/>
      <c r="AE32" s="8"/>
      <c r="AF32" s="8"/>
    </row>
    <row r="33" spans="2:32" x14ac:dyDescent="0.25">
      <c r="B33" s="13">
        <v>14</v>
      </c>
      <c r="C33" s="2" t="s">
        <v>27</v>
      </c>
      <c r="D33" s="61">
        <v>0.91666666666666663</v>
      </c>
      <c r="E33" s="2" t="s">
        <v>31</v>
      </c>
      <c r="F33" s="2" t="s">
        <v>32</v>
      </c>
      <c r="G33" s="6">
        <v>0.67999999999999994</v>
      </c>
      <c r="H33" s="6">
        <v>3.0999999999999996</v>
      </c>
      <c r="I33" s="21">
        <v>4.5999999999999996</v>
      </c>
      <c r="J33" s="46" t="s">
        <v>190</v>
      </c>
      <c r="K33" s="2" t="s">
        <v>233</v>
      </c>
      <c r="L33" s="6">
        <f t="shared" si="0"/>
        <v>0</v>
      </c>
      <c r="N33" s="27" t="s">
        <v>128</v>
      </c>
      <c r="O33" s="40">
        <v>60</v>
      </c>
      <c r="P33" s="40">
        <v>18</v>
      </c>
      <c r="Q33" s="40">
        <v>8.5</v>
      </c>
      <c r="R33" s="41">
        <v>1.4</v>
      </c>
      <c r="S33" s="51" t="s">
        <v>192</v>
      </c>
      <c r="T33" s="52" t="s">
        <v>123</v>
      </c>
      <c r="U33" s="6">
        <f t="shared" ref="U33:U40" si="1">IF(COUNTIF($T$33:$T$40,S33)=0,0,_xlfn.XLOOKUP(S33,$N$20:$N$67,$R$20:$R$67))</f>
        <v>0</v>
      </c>
      <c r="W33" s="12"/>
      <c r="X33" s="44"/>
      <c r="Y33" s="44"/>
      <c r="Z33" s="44"/>
      <c r="AA33" s="44"/>
      <c r="AD33" s="8"/>
      <c r="AE33" s="8"/>
      <c r="AF33" s="8"/>
    </row>
    <row r="34" spans="2:32" x14ac:dyDescent="0.25">
      <c r="B34" s="13">
        <v>15</v>
      </c>
      <c r="C34" s="2" t="s">
        <v>34</v>
      </c>
      <c r="D34" s="61">
        <v>1.0416666666666665</v>
      </c>
      <c r="E34" s="2" t="s">
        <v>29</v>
      </c>
      <c r="F34" s="2" t="s">
        <v>33</v>
      </c>
      <c r="G34" s="6">
        <v>7</v>
      </c>
      <c r="H34" s="6">
        <v>3.5</v>
      </c>
      <c r="I34" s="21">
        <v>0.52</v>
      </c>
      <c r="J34" s="46" t="s">
        <v>190</v>
      </c>
      <c r="K34" s="2" t="s">
        <v>233</v>
      </c>
      <c r="L34" s="6">
        <f t="shared" si="0"/>
        <v>0</v>
      </c>
      <c r="N34" s="27" t="s">
        <v>125</v>
      </c>
      <c r="O34" s="40">
        <v>66</v>
      </c>
      <c r="P34" s="40">
        <v>18</v>
      </c>
      <c r="Q34" s="40">
        <v>8.5</v>
      </c>
      <c r="R34" s="41">
        <v>0.8</v>
      </c>
      <c r="S34" s="51" t="s">
        <v>192</v>
      </c>
      <c r="T34" s="52" t="s">
        <v>114</v>
      </c>
      <c r="U34" s="6">
        <f t="shared" si="1"/>
        <v>0</v>
      </c>
      <c r="W34" s="12"/>
      <c r="X34" s="44"/>
      <c r="Y34" s="44"/>
      <c r="Z34" s="44"/>
      <c r="AA34" s="44"/>
      <c r="AD34" s="8"/>
      <c r="AE34" s="8"/>
      <c r="AF34" s="8"/>
    </row>
    <row r="35" spans="2:32" x14ac:dyDescent="0.25">
      <c r="B35" s="13">
        <v>16</v>
      </c>
      <c r="C35" s="2" t="s">
        <v>34</v>
      </c>
      <c r="D35" s="61">
        <v>0.16666666666666666</v>
      </c>
      <c r="E35" s="2" t="s">
        <v>31</v>
      </c>
      <c r="F35" s="2" t="s">
        <v>35</v>
      </c>
      <c r="G35" s="6">
        <v>0.94</v>
      </c>
      <c r="H35" s="6">
        <v>2.65</v>
      </c>
      <c r="I35" s="21">
        <v>3.5999999999999996</v>
      </c>
      <c r="J35" s="46" t="s">
        <v>190</v>
      </c>
      <c r="K35" s="2" t="s">
        <v>233</v>
      </c>
      <c r="L35" s="6">
        <f t="shared" si="0"/>
        <v>0</v>
      </c>
      <c r="N35" s="27" t="s">
        <v>127</v>
      </c>
      <c r="O35" s="40">
        <v>66</v>
      </c>
      <c r="P35" s="40">
        <v>25</v>
      </c>
      <c r="Q35" s="40">
        <v>11</v>
      </c>
      <c r="R35" s="41">
        <v>2.75</v>
      </c>
      <c r="S35" s="51" t="s">
        <v>192</v>
      </c>
      <c r="T35" s="52" t="s">
        <v>126</v>
      </c>
      <c r="U35" s="6">
        <f t="shared" si="1"/>
        <v>0</v>
      </c>
      <c r="W35" s="12"/>
      <c r="X35" s="44"/>
      <c r="Y35" s="44"/>
      <c r="Z35" s="44"/>
      <c r="AA35" s="44"/>
      <c r="AD35" s="8"/>
      <c r="AE35" s="8"/>
      <c r="AF35" s="8"/>
    </row>
    <row r="36" spans="2:32" x14ac:dyDescent="0.25">
      <c r="B36" s="13">
        <v>17</v>
      </c>
      <c r="C36" s="2" t="s">
        <v>34</v>
      </c>
      <c r="D36" s="61">
        <v>0.91666666666666663</v>
      </c>
      <c r="E36" s="2" t="s">
        <v>36</v>
      </c>
      <c r="F36" s="2" t="s">
        <v>37</v>
      </c>
      <c r="G36" s="6">
        <v>0.45999999999999996</v>
      </c>
      <c r="H36" s="6">
        <v>4</v>
      </c>
      <c r="I36" s="21">
        <v>7</v>
      </c>
      <c r="J36" s="46" t="s">
        <v>190</v>
      </c>
      <c r="K36" s="2">
        <v>1</v>
      </c>
      <c r="L36" s="6">
        <f t="shared" si="0"/>
        <v>0</v>
      </c>
      <c r="N36" s="27" t="s">
        <v>129</v>
      </c>
      <c r="O36" s="40">
        <v>80</v>
      </c>
      <c r="P36" s="40">
        <v>25</v>
      </c>
      <c r="Q36" s="40">
        <v>3</v>
      </c>
      <c r="R36" s="41">
        <v>0.90999999999999992</v>
      </c>
      <c r="S36" s="51" t="s">
        <v>192</v>
      </c>
      <c r="T36" s="52" t="s">
        <v>113</v>
      </c>
      <c r="U36" s="6">
        <f t="shared" si="1"/>
        <v>0</v>
      </c>
      <c r="W36" s="12"/>
      <c r="X36" s="44"/>
      <c r="Y36" s="44"/>
      <c r="Z36" s="44"/>
      <c r="AA36" s="44"/>
      <c r="AD36" s="8"/>
      <c r="AE36" s="8"/>
      <c r="AF36" s="8"/>
    </row>
    <row r="37" spans="2:32" x14ac:dyDescent="0.25">
      <c r="B37" s="13">
        <v>18</v>
      </c>
      <c r="C37" s="2" t="s">
        <v>39</v>
      </c>
      <c r="D37" s="61">
        <v>1.0416666666666665</v>
      </c>
      <c r="E37" s="2" t="s">
        <v>36</v>
      </c>
      <c r="F37" s="2" t="s">
        <v>38</v>
      </c>
      <c r="G37" s="6">
        <v>13.5</v>
      </c>
      <c r="H37" s="6">
        <v>6</v>
      </c>
      <c r="I37" s="21">
        <v>0.25</v>
      </c>
      <c r="J37" s="46" t="s">
        <v>190</v>
      </c>
      <c r="K37" s="2">
        <v>2</v>
      </c>
      <c r="L37" s="6">
        <f t="shared" si="0"/>
        <v>0</v>
      </c>
      <c r="N37" s="27" t="s">
        <v>122</v>
      </c>
      <c r="O37" s="40">
        <v>80</v>
      </c>
      <c r="P37" s="40">
        <v>28</v>
      </c>
      <c r="Q37" s="40">
        <v>10</v>
      </c>
      <c r="R37" s="41">
        <v>3.4000000000000004</v>
      </c>
      <c r="S37" s="51" t="s">
        <v>192</v>
      </c>
      <c r="T37" s="52" t="s">
        <v>120</v>
      </c>
      <c r="U37" s="6">
        <f t="shared" si="1"/>
        <v>0</v>
      </c>
      <c r="W37" s="12"/>
      <c r="X37" s="44"/>
      <c r="Y37" s="44"/>
      <c r="Z37" s="44"/>
      <c r="AA37" s="44"/>
      <c r="AD37" s="8"/>
      <c r="AE37" s="8"/>
      <c r="AF37" s="8"/>
    </row>
    <row r="38" spans="2:32" x14ac:dyDescent="0.25">
      <c r="B38" s="13">
        <v>19</v>
      </c>
      <c r="C38" s="2" t="s">
        <v>39</v>
      </c>
      <c r="D38" s="61">
        <v>0.16666666666666666</v>
      </c>
      <c r="E38" s="2" t="s">
        <v>40</v>
      </c>
      <c r="F38" s="2" t="s">
        <v>41</v>
      </c>
      <c r="G38" s="6">
        <v>0.42999999999999994</v>
      </c>
      <c r="H38" s="6">
        <v>3.9000000000000004</v>
      </c>
      <c r="I38" s="21">
        <v>8.6</v>
      </c>
      <c r="J38" s="46" t="s">
        <v>190</v>
      </c>
      <c r="K38" s="2">
        <v>1</v>
      </c>
      <c r="L38" s="6">
        <f t="shared" si="0"/>
        <v>0</v>
      </c>
      <c r="N38" s="27" t="s">
        <v>133</v>
      </c>
      <c r="O38" s="40">
        <v>80</v>
      </c>
      <c r="P38" s="40">
        <v>35</v>
      </c>
      <c r="Q38" s="40">
        <v>5.5</v>
      </c>
      <c r="R38" s="41">
        <v>3.7</v>
      </c>
      <c r="S38" s="51" t="s">
        <v>192</v>
      </c>
      <c r="T38" s="52" t="s">
        <v>112</v>
      </c>
      <c r="U38" s="6">
        <f t="shared" si="1"/>
        <v>0</v>
      </c>
      <c r="W38" s="12"/>
      <c r="X38" s="44"/>
      <c r="Y38" s="44"/>
      <c r="Z38" s="44"/>
      <c r="AA38" s="44"/>
      <c r="AD38" s="8"/>
      <c r="AE38" s="8"/>
      <c r="AF38" s="8"/>
    </row>
    <row r="39" spans="2:32" x14ac:dyDescent="0.25">
      <c r="B39" s="13">
        <v>20</v>
      </c>
      <c r="C39" s="2" t="s">
        <v>39</v>
      </c>
      <c r="D39" s="61">
        <v>0.29166666666666663</v>
      </c>
      <c r="E39" s="2" t="s">
        <v>40</v>
      </c>
      <c r="F39" s="2" t="s">
        <v>42</v>
      </c>
      <c r="G39" s="6">
        <v>0.35000000000000009</v>
      </c>
      <c r="H39" s="6">
        <v>4.9000000000000004</v>
      </c>
      <c r="I39" s="21">
        <v>9</v>
      </c>
      <c r="J39" s="46" t="s">
        <v>190</v>
      </c>
      <c r="K39" s="2">
        <v>1</v>
      </c>
      <c r="L39" s="6">
        <f t="shared" si="0"/>
        <v>0</v>
      </c>
      <c r="N39" s="27" t="s">
        <v>130</v>
      </c>
      <c r="O39" s="40">
        <v>100</v>
      </c>
      <c r="P39" s="40">
        <v>40</v>
      </c>
      <c r="Q39" s="40">
        <v>18</v>
      </c>
      <c r="R39" s="41">
        <v>8</v>
      </c>
      <c r="S39" s="51" t="s">
        <v>192</v>
      </c>
      <c r="T39" s="52" t="s">
        <v>116</v>
      </c>
      <c r="U39" s="6">
        <f t="shared" si="1"/>
        <v>0</v>
      </c>
      <c r="W39" s="12"/>
      <c r="X39" s="44"/>
      <c r="Y39" s="44"/>
      <c r="Z39" s="44"/>
      <c r="AA39" s="44"/>
      <c r="AD39" s="8"/>
      <c r="AE39" s="8"/>
      <c r="AF39" s="8"/>
    </row>
    <row r="40" spans="2:32" x14ac:dyDescent="0.25">
      <c r="B40" s="13">
        <v>21</v>
      </c>
      <c r="C40" s="2" t="s">
        <v>39</v>
      </c>
      <c r="D40" s="61">
        <v>0.83333333333333337</v>
      </c>
      <c r="E40" s="2" t="s">
        <v>43</v>
      </c>
      <c r="F40" s="2" t="s">
        <v>44</v>
      </c>
      <c r="G40" s="6">
        <v>0.28000000000000003</v>
      </c>
      <c r="H40" s="6">
        <v>5.6</v>
      </c>
      <c r="I40" s="21">
        <v>12</v>
      </c>
      <c r="J40" s="46" t="s">
        <v>190</v>
      </c>
      <c r="K40" s="2" t="s">
        <v>233</v>
      </c>
      <c r="L40" s="6">
        <f t="shared" si="0"/>
        <v>0</v>
      </c>
      <c r="N40" s="27" t="s">
        <v>131</v>
      </c>
      <c r="O40" s="40">
        <v>100</v>
      </c>
      <c r="P40" s="40">
        <v>25</v>
      </c>
      <c r="Q40" s="40">
        <v>9</v>
      </c>
      <c r="R40" s="41">
        <v>1.75</v>
      </c>
      <c r="S40" s="51" t="s">
        <v>192</v>
      </c>
      <c r="T40" s="52" t="s">
        <v>125</v>
      </c>
      <c r="U40" s="6">
        <f t="shared" si="1"/>
        <v>0</v>
      </c>
      <c r="V40" s="69"/>
      <c r="W40" s="12"/>
      <c r="X40" s="44"/>
      <c r="Y40" s="44"/>
      <c r="Z40" s="44"/>
      <c r="AA40" s="44"/>
      <c r="AD40" s="8"/>
      <c r="AE40" s="8"/>
      <c r="AF40" s="8"/>
    </row>
    <row r="41" spans="2:32" x14ac:dyDescent="0.25">
      <c r="B41" s="13">
        <v>22</v>
      </c>
      <c r="C41" s="2" t="s">
        <v>39</v>
      </c>
      <c r="D41" s="61">
        <v>0.95833333333333337</v>
      </c>
      <c r="E41" s="2" t="s">
        <v>45</v>
      </c>
      <c r="F41" s="2" t="s">
        <v>46</v>
      </c>
      <c r="G41" s="6">
        <v>0.78</v>
      </c>
      <c r="H41" s="6">
        <v>3</v>
      </c>
      <c r="I41" s="21">
        <v>4.0999999999999996</v>
      </c>
      <c r="J41" s="46" t="s">
        <v>190</v>
      </c>
      <c r="K41" s="2">
        <v>1</v>
      </c>
      <c r="L41" s="6">
        <f t="shared" si="0"/>
        <v>0</v>
      </c>
      <c r="N41" s="27" t="s">
        <v>144</v>
      </c>
      <c r="O41" s="40">
        <v>100</v>
      </c>
      <c r="P41" s="40">
        <v>50</v>
      </c>
      <c r="Q41" s="40">
        <v>14</v>
      </c>
      <c r="R41" s="41">
        <v>4.5</v>
      </c>
      <c r="T41" s="2"/>
      <c r="V41" s="69"/>
      <c r="W41" s="12"/>
      <c r="X41" s="44"/>
      <c r="Y41" s="44"/>
      <c r="Z41" s="44"/>
      <c r="AA41" s="44"/>
      <c r="AD41" s="8"/>
      <c r="AE41" s="8"/>
      <c r="AF41" s="8"/>
    </row>
    <row r="42" spans="2:32" x14ac:dyDescent="0.25">
      <c r="B42" s="13">
        <v>23</v>
      </c>
      <c r="C42" s="2" t="s">
        <v>48</v>
      </c>
      <c r="D42" s="61">
        <v>1.0833333333333335</v>
      </c>
      <c r="E42" s="2" t="s">
        <v>45</v>
      </c>
      <c r="F42" s="2" t="s">
        <v>47</v>
      </c>
      <c r="G42" s="6">
        <v>1.1200000000000001</v>
      </c>
      <c r="H42" s="6">
        <v>2.65</v>
      </c>
      <c r="I42" s="21">
        <v>2.8</v>
      </c>
      <c r="J42" s="46" t="s">
        <v>190</v>
      </c>
      <c r="K42" s="2">
        <v>1</v>
      </c>
      <c r="L42" s="6">
        <f t="shared" si="0"/>
        <v>0</v>
      </c>
      <c r="N42" s="27" t="s">
        <v>145</v>
      </c>
      <c r="O42" s="40">
        <v>150</v>
      </c>
      <c r="P42" s="40">
        <v>40</v>
      </c>
      <c r="Q42" s="40">
        <v>16</v>
      </c>
      <c r="R42" s="41">
        <v>3.7</v>
      </c>
      <c r="T42" s="3" t="s">
        <v>223</v>
      </c>
      <c r="U42" s="33">
        <f>U20+U23+U24+U27+U28+U29+U30+U33+U34+U35+U36+U37+U38+U39+U40</f>
        <v>0</v>
      </c>
      <c r="V42" s="69"/>
      <c r="W42" s="12"/>
      <c r="X42" s="44"/>
      <c r="Y42" s="44"/>
      <c r="Z42" s="44"/>
      <c r="AA42" s="44"/>
      <c r="AD42" s="8"/>
      <c r="AE42" s="8"/>
      <c r="AF42" s="8"/>
    </row>
    <row r="43" spans="2:32" x14ac:dyDescent="0.25">
      <c r="B43" s="13">
        <v>24</v>
      </c>
      <c r="C43" s="2" t="s">
        <v>48</v>
      </c>
      <c r="D43" s="61">
        <v>0.20833333333333331</v>
      </c>
      <c r="E43" s="2" t="s">
        <v>43</v>
      </c>
      <c r="F43" s="2" t="s">
        <v>49</v>
      </c>
      <c r="G43" s="6">
        <v>8.1999999999999993</v>
      </c>
      <c r="H43" s="6">
        <v>4</v>
      </c>
      <c r="I43" s="21">
        <v>0.42999999999999994</v>
      </c>
      <c r="J43" s="46" t="s">
        <v>190</v>
      </c>
      <c r="K43" s="2">
        <v>2</v>
      </c>
      <c r="L43" s="6">
        <f t="shared" si="0"/>
        <v>0</v>
      </c>
      <c r="N43" s="27" t="s">
        <v>132</v>
      </c>
      <c r="O43" s="40">
        <v>200</v>
      </c>
      <c r="P43" s="40">
        <v>40</v>
      </c>
      <c r="Q43" s="40">
        <v>16</v>
      </c>
      <c r="R43" s="41">
        <v>2</v>
      </c>
      <c r="V43" s="70"/>
      <c r="W43" s="12"/>
      <c r="X43" s="44"/>
      <c r="Y43" s="44"/>
      <c r="Z43" s="44"/>
      <c r="AA43" s="44"/>
      <c r="AD43" s="8"/>
      <c r="AE43" s="8"/>
      <c r="AF43" s="8"/>
    </row>
    <row r="44" spans="2:32" x14ac:dyDescent="0.25">
      <c r="B44" s="13">
        <v>25</v>
      </c>
      <c r="C44" s="2" t="s">
        <v>48</v>
      </c>
      <c r="D44" s="61">
        <v>0.79166666666666663</v>
      </c>
      <c r="E44" s="2" t="s">
        <v>7</v>
      </c>
      <c r="F44" s="2" t="s">
        <v>50</v>
      </c>
      <c r="G44" s="6">
        <v>1.06</v>
      </c>
      <c r="H44" s="6">
        <v>2.35</v>
      </c>
      <c r="I44" s="21">
        <v>3.2</v>
      </c>
      <c r="J44" s="46" t="s">
        <v>190</v>
      </c>
      <c r="K44" s="2" t="s">
        <v>233</v>
      </c>
      <c r="L44" s="6">
        <f t="shared" si="0"/>
        <v>0</v>
      </c>
      <c r="N44" s="27" t="s">
        <v>134</v>
      </c>
      <c r="O44" s="40">
        <v>200</v>
      </c>
      <c r="P44" s="40">
        <v>80</v>
      </c>
      <c r="Q44" s="40">
        <v>28</v>
      </c>
      <c r="R44" s="41">
        <v>10</v>
      </c>
      <c r="V44" s="70"/>
      <c r="W44" s="12"/>
      <c r="X44" s="44"/>
      <c r="Y44" s="44"/>
      <c r="Z44" s="44"/>
      <c r="AA44" s="44"/>
      <c r="AD44" s="8"/>
      <c r="AE44" s="8"/>
      <c r="AF44" s="8"/>
    </row>
    <row r="45" spans="2:32" x14ac:dyDescent="0.25">
      <c r="B45" s="13">
        <v>26</v>
      </c>
      <c r="C45" s="2" t="s">
        <v>48</v>
      </c>
      <c r="D45" s="61">
        <v>0.91666666666666663</v>
      </c>
      <c r="E45" s="2" t="s">
        <v>11</v>
      </c>
      <c r="F45" s="2" t="s">
        <v>51</v>
      </c>
      <c r="G45" s="6">
        <v>0.60000000000000009</v>
      </c>
      <c r="H45" s="6">
        <v>3.0999999999999996</v>
      </c>
      <c r="I45" s="21">
        <v>4.9000000000000004</v>
      </c>
      <c r="J45" s="46" t="s">
        <v>190</v>
      </c>
      <c r="K45" s="2">
        <v>1</v>
      </c>
      <c r="L45" s="6">
        <f t="shared" si="0"/>
        <v>0</v>
      </c>
      <c r="N45" s="27" t="s">
        <v>147</v>
      </c>
      <c r="O45" s="40">
        <v>250</v>
      </c>
      <c r="P45" s="40">
        <v>80</v>
      </c>
      <c r="Q45" s="40">
        <v>28</v>
      </c>
      <c r="R45" s="41">
        <v>6</v>
      </c>
      <c r="V45" s="70"/>
      <c r="W45" s="12"/>
      <c r="X45" s="44"/>
      <c r="Y45" s="44"/>
      <c r="Z45" s="44"/>
      <c r="AA45" s="44"/>
      <c r="AD45" s="8"/>
      <c r="AE45" s="8"/>
      <c r="AF45" s="8"/>
    </row>
    <row r="46" spans="2:32" x14ac:dyDescent="0.25">
      <c r="B46" s="13">
        <v>27</v>
      </c>
      <c r="C46" s="2" t="s">
        <v>53</v>
      </c>
      <c r="D46" s="61">
        <v>1.0416666666666665</v>
      </c>
      <c r="E46" s="2" t="s">
        <v>11</v>
      </c>
      <c r="F46" s="2" t="s">
        <v>52</v>
      </c>
      <c r="G46" s="6">
        <v>0.3899999999999999</v>
      </c>
      <c r="H46" s="6">
        <v>4.0999999999999996</v>
      </c>
      <c r="I46" s="21">
        <v>9.5</v>
      </c>
      <c r="J46" s="46" t="s">
        <v>190</v>
      </c>
      <c r="K46" s="2">
        <v>1</v>
      </c>
      <c r="L46" s="6">
        <f t="shared" si="0"/>
        <v>0</v>
      </c>
      <c r="N46" s="27" t="s">
        <v>146</v>
      </c>
      <c r="O46" s="40">
        <v>250</v>
      </c>
      <c r="P46" s="40">
        <v>200</v>
      </c>
      <c r="Q46" s="40">
        <v>25</v>
      </c>
      <c r="R46" s="41">
        <v>3.3</v>
      </c>
      <c r="V46" s="70"/>
      <c r="W46" s="12"/>
      <c r="X46" s="44"/>
      <c r="Y46" s="44"/>
      <c r="Z46" s="44"/>
      <c r="AA46" s="44"/>
      <c r="AD46" s="8"/>
      <c r="AE46" s="8"/>
      <c r="AF46" s="8"/>
    </row>
    <row r="47" spans="2:32" x14ac:dyDescent="0.25">
      <c r="B47" s="13">
        <v>28</v>
      </c>
      <c r="C47" s="2" t="s">
        <v>53</v>
      </c>
      <c r="D47" s="61">
        <v>0.16666666666666666</v>
      </c>
      <c r="E47" s="2" t="s">
        <v>7</v>
      </c>
      <c r="F47" s="2" t="s">
        <v>54</v>
      </c>
      <c r="G47" s="6">
        <v>0.8600000000000001</v>
      </c>
      <c r="H47" s="6">
        <v>2.5499999999999998</v>
      </c>
      <c r="I47" s="21">
        <v>3.5999999999999996</v>
      </c>
      <c r="J47" s="46" t="s">
        <v>190</v>
      </c>
      <c r="K47" s="2">
        <v>1</v>
      </c>
      <c r="L47" s="6">
        <f t="shared" si="0"/>
        <v>0</v>
      </c>
      <c r="N47" s="27" t="s">
        <v>137</v>
      </c>
      <c r="O47" s="40">
        <v>300</v>
      </c>
      <c r="P47" s="40">
        <v>65</v>
      </c>
      <c r="Q47" s="40">
        <v>25</v>
      </c>
      <c r="R47" s="41">
        <v>4</v>
      </c>
      <c r="V47" s="70"/>
      <c r="W47" s="12"/>
      <c r="X47" s="44"/>
      <c r="Y47" s="44"/>
      <c r="Z47" s="44"/>
      <c r="AA47" s="44"/>
      <c r="AD47" s="8"/>
      <c r="AE47" s="8"/>
      <c r="AF47" s="8"/>
    </row>
    <row r="48" spans="2:32" x14ac:dyDescent="0.25">
      <c r="B48" s="13">
        <v>29</v>
      </c>
      <c r="C48" s="2" t="s">
        <v>53</v>
      </c>
      <c r="D48" s="61">
        <v>0.91666666666666663</v>
      </c>
      <c r="E48" s="2" t="s">
        <v>14</v>
      </c>
      <c r="F48" s="2" t="s">
        <v>55</v>
      </c>
      <c r="G48" s="6">
        <v>0.77</v>
      </c>
      <c r="H48" s="6">
        <v>2.9</v>
      </c>
      <c r="I48" s="21">
        <v>3.8</v>
      </c>
      <c r="J48" s="46" t="s">
        <v>190</v>
      </c>
      <c r="K48" s="2">
        <v>1</v>
      </c>
      <c r="L48" s="6">
        <f t="shared" si="0"/>
        <v>0</v>
      </c>
      <c r="N48" s="27" t="s">
        <v>135</v>
      </c>
      <c r="O48" s="40">
        <v>300</v>
      </c>
      <c r="P48" s="40">
        <v>80</v>
      </c>
      <c r="Q48" s="40">
        <v>30</v>
      </c>
      <c r="R48" s="41">
        <v>4</v>
      </c>
      <c r="V48" s="70"/>
      <c r="W48" s="12"/>
      <c r="X48" s="44"/>
      <c r="Y48" s="44"/>
      <c r="Z48" s="44"/>
      <c r="AA48" s="44"/>
      <c r="AD48" s="8"/>
      <c r="AE48" s="8"/>
      <c r="AF48" s="8"/>
    </row>
    <row r="49" spans="2:32" x14ac:dyDescent="0.25">
      <c r="B49" s="13">
        <v>30</v>
      </c>
      <c r="C49" s="2" t="s">
        <v>57</v>
      </c>
      <c r="D49" s="61">
        <v>1.0416666666666665</v>
      </c>
      <c r="E49" s="2" t="s">
        <v>17</v>
      </c>
      <c r="F49" s="2" t="s">
        <v>56</v>
      </c>
      <c r="G49" s="6">
        <v>3.0999999999999996</v>
      </c>
      <c r="H49" s="6">
        <v>2.2999999999999998</v>
      </c>
      <c r="I49" s="21">
        <v>1.04</v>
      </c>
      <c r="J49" s="46" t="s">
        <v>190</v>
      </c>
      <c r="K49" s="2">
        <v>2</v>
      </c>
      <c r="L49" s="6">
        <f t="shared" si="0"/>
        <v>0</v>
      </c>
      <c r="N49" s="27" t="s">
        <v>136</v>
      </c>
      <c r="O49" s="40">
        <v>300</v>
      </c>
      <c r="P49" s="40">
        <v>80</v>
      </c>
      <c r="Q49" s="40">
        <v>30</v>
      </c>
      <c r="R49" s="41">
        <v>11</v>
      </c>
      <c r="V49" s="70"/>
      <c r="W49" s="12"/>
      <c r="X49" s="44"/>
      <c r="Y49" s="44"/>
      <c r="Z49" s="44"/>
      <c r="AA49" s="44"/>
      <c r="AD49" s="8"/>
      <c r="AE49" s="8"/>
      <c r="AF49" s="8"/>
    </row>
    <row r="50" spans="2:32" x14ac:dyDescent="0.25">
      <c r="B50" s="13">
        <v>31</v>
      </c>
      <c r="C50" s="2" t="s">
        <v>57</v>
      </c>
      <c r="D50" s="61">
        <v>0.14583333333333334</v>
      </c>
      <c r="E50" s="2" t="s">
        <v>17</v>
      </c>
      <c r="F50" s="2" t="s">
        <v>58</v>
      </c>
      <c r="G50" s="6">
        <v>7.0000000000000062E-2</v>
      </c>
      <c r="H50" s="6">
        <v>15.5</v>
      </c>
      <c r="I50" s="21">
        <v>25</v>
      </c>
      <c r="J50" s="46" t="s">
        <v>190</v>
      </c>
      <c r="K50" s="2">
        <v>1</v>
      </c>
      <c r="L50" s="6">
        <f t="shared" si="0"/>
        <v>0</v>
      </c>
      <c r="N50" s="27" t="s">
        <v>148</v>
      </c>
      <c r="O50" s="40">
        <v>350</v>
      </c>
      <c r="P50" s="40">
        <v>65</v>
      </c>
      <c r="Q50" s="40">
        <v>20</v>
      </c>
      <c r="R50" s="41">
        <v>8</v>
      </c>
      <c r="V50" s="70"/>
      <c r="W50" s="12"/>
      <c r="X50" s="44"/>
      <c r="Y50" s="44"/>
      <c r="Z50" s="44"/>
      <c r="AA50" s="44"/>
      <c r="AD50" s="8"/>
      <c r="AE50" s="8"/>
      <c r="AF50" s="8"/>
    </row>
    <row r="51" spans="2:32" x14ac:dyDescent="0.25">
      <c r="B51" s="13">
        <v>32</v>
      </c>
      <c r="C51" s="2" t="s">
        <v>57</v>
      </c>
      <c r="D51" s="61">
        <v>0.25</v>
      </c>
      <c r="E51" s="2" t="s">
        <v>14</v>
      </c>
      <c r="F51" s="2" t="s">
        <v>59</v>
      </c>
      <c r="G51" s="6">
        <v>1.2200000000000002</v>
      </c>
      <c r="H51" s="6">
        <v>2.0499999999999998</v>
      </c>
      <c r="I51" s="21">
        <v>2.4</v>
      </c>
      <c r="J51" s="46" t="s">
        <v>190</v>
      </c>
      <c r="K51" s="2">
        <v>2</v>
      </c>
      <c r="L51" s="6">
        <f t="shared" si="0"/>
        <v>0</v>
      </c>
      <c r="N51" s="27" t="s">
        <v>149</v>
      </c>
      <c r="O51" s="40">
        <v>400</v>
      </c>
      <c r="P51" s="40">
        <v>65</v>
      </c>
      <c r="Q51" s="40">
        <v>28</v>
      </c>
      <c r="R51" s="41">
        <v>3.5</v>
      </c>
      <c r="V51" s="70"/>
      <c r="W51" s="12"/>
      <c r="X51" s="44"/>
      <c r="Y51" s="44"/>
      <c r="Z51" s="44"/>
      <c r="AA51" s="44"/>
      <c r="AD51" s="8"/>
      <c r="AE51" s="8"/>
      <c r="AF51" s="8"/>
    </row>
    <row r="52" spans="2:32" x14ac:dyDescent="0.25">
      <c r="B52" s="13">
        <v>33</v>
      </c>
      <c r="C52" s="2" t="s">
        <v>57</v>
      </c>
      <c r="D52" s="61">
        <v>0.83333333333333337</v>
      </c>
      <c r="E52" s="2" t="s">
        <v>24</v>
      </c>
      <c r="F52" s="2" t="s">
        <v>60</v>
      </c>
      <c r="G52" s="6">
        <v>0.67999999999999994</v>
      </c>
      <c r="H52" s="6">
        <v>2.95</v>
      </c>
      <c r="I52" s="21">
        <v>4.2</v>
      </c>
      <c r="J52" s="46" t="s">
        <v>190</v>
      </c>
      <c r="K52" s="2">
        <v>1</v>
      </c>
      <c r="L52" s="6">
        <f t="shared" si="0"/>
        <v>0</v>
      </c>
      <c r="N52" s="27" t="s">
        <v>139</v>
      </c>
      <c r="O52" s="40">
        <v>500</v>
      </c>
      <c r="P52" s="40">
        <v>80</v>
      </c>
      <c r="Q52" s="40">
        <v>30</v>
      </c>
      <c r="R52" s="41">
        <v>5</v>
      </c>
      <c r="V52" s="70"/>
      <c r="W52" s="12"/>
      <c r="X52" s="44"/>
      <c r="Y52" s="44"/>
      <c r="Z52" s="44"/>
      <c r="AA52" s="44"/>
      <c r="AD52" s="8"/>
      <c r="AE52" s="8"/>
      <c r="AF52" s="8"/>
    </row>
    <row r="53" spans="2:32" x14ac:dyDescent="0.25">
      <c r="B53" s="13">
        <v>34</v>
      </c>
      <c r="C53" s="2" t="s">
        <v>57</v>
      </c>
      <c r="D53" s="61">
        <v>0.95833333333333337</v>
      </c>
      <c r="E53" s="2" t="s">
        <v>22</v>
      </c>
      <c r="F53" s="2" t="s">
        <v>61</v>
      </c>
      <c r="G53" s="6">
        <v>0.54</v>
      </c>
      <c r="H53" s="6">
        <v>3.4000000000000004</v>
      </c>
      <c r="I53" s="21">
        <v>5.2</v>
      </c>
      <c r="J53" s="46" t="s">
        <v>190</v>
      </c>
      <c r="K53" s="2">
        <v>1</v>
      </c>
      <c r="L53" s="6">
        <f t="shared" si="0"/>
        <v>0</v>
      </c>
      <c r="N53" s="27" t="s">
        <v>150</v>
      </c>
      <c r="O53" s="40">
        <v>500</v>
      </c>
      <c r="P53" s="40">
        <v>200</v>
      </c>
      <c r="Q53" s="40">
        <v>80</v>
      </c>
      <c r="R53" s="41">
        <v>12</v>
      </c>
      <c r="V53" s="70"/>
      <c r="W53" s="12"/>
      <c r="X53" s="44"/>
      <c r="Y53" s="44"/>
      <c r="Z53" s="44"/>
      <c r="AA53" s="44"/>
      <c r="AD53" s="8"/>
      <c r="AE53" s="8"/>
      <c r="AF53" s="8"/>
    </row>
    <row r="54" spans="2:32" x14ac:dyDescent="0.25">
      <c r="B54" s="13">
        <v>35</v>
      </c>
      <c r="C54" s="2" t="s">
        <v>62</v>
      </c>
      <c r="D54" s="61">
        <v>0.125</v>
      </c>
      <c r="E54" s="2" t="s">
        <v>22</v>
      </c>
      <c r="F54" s="2" t="s">
        <v>63</v>
      </c>
      <c r="G54" s="6">
        <v>0.28000000000000003</v>
      </c>
      <c r="H54" s="6">
        <v>5.2</v>
      </c>
      <c r="I54" s="21">
        <v>11.5</v>
      </c>
      <c r="J54" s="46" t="s">
        <v>190</v>
      </c>
      <c r="K54" s="2" t="s">
        <v>233</v>
      </c>
      <c r="L54" s="6">
        <f t="shared" si="0"/>
        <v>0</v>
      </c>
      <c r="N54" s="27" t="s">
        <v>151</v>
      </c>
      <c r="O54" s="40">
        <v>600</v>
      </c>
      <c r="P54" s="40">
        <v>100</v>
      </c>
      <c r="Q54" s="40">
        <v>65</v>
      </c>
      <c r="R54" s="41">
        <v>8</v>
      </c>
      <c r="V54" s="70"/>
      <c r="W54" s="12"/>
      <c r="X54" s="44"/>
      <c r="Y54" s="44"/>
      <c r="Z54" s="44"/>
      <c r="AA54" s="44"/>
      <c r="AD54" s="8"/>
      <c r="AE54" s="8"/>
      <c r="AF54" s="8"/>
    </row>
    <row r="55" spans="2:32" x14ac:dyDescent="0.25">
      <c r="B55" s="13">
        <v>36</v>
      </c>
      <c r="C55" s="2" t="s">
        <v>62</v>
      </c>
      <c r="D55" s="61">
        <v>0.29166666666666663</v>
      </c>
      <c r="E55" s="2" t="s">
        <v>24</v>
      </c>
      <c r="F55" s="2" t="s">
        <v>64</v>
      </c>
      <c r="G55" s="6">
        <v>3.7</v>
      </c>
      <c r="H55" s="6">
        <v>2.5</v>
      </c>
      <c r="I55" s="21">
        <v>0.85000000000000009</v>
      </c>
      <c r="J55" s="46" t="s">
        <v>190</v>
      </c>
      <c r="K55" s="2">
        <v>2</v>
      </c>
      <c r="L55" s="6">
        <f t="shared" si="0"/>
        <v>0</v>
      </c>
      <c r="N55" s="27" t="s">
        <v>138</v>
      </c>
      <c r="O55" s="40">
        <v>700</v>
      </c>
      <c r="P55" s="40">
        <v>100</v>
      </c>
      <c r="Q55" s="40">
        <v>40</v>
      </c>
      <c r="R55" s="41">
        <v>6.5</v>
      </c>
      <c r="V55" s="70"/>
      <c r="W55" s="12"/>
      <c r="X55" s="44"/>
      <c r="Y55" s="44"/>
      <c r="Z55" s="44"/>
      <c r="AA55" s="44"/>
      <c r="AD55" s="8"/>
      <c r="AE55" s="8"/>
      <c r="AF55" s="8"/>
    </row>
    <row r="56" spans="2:32" x14ac:dyDescent="0.25">
      <c r="B56" s="13">
        <v>37</v>
      </c>
      <c r="C56" s="2" t="s">
        <v>62</v>
      </c>
      <c r="D56" s="61">
        <v>0.79166666666666663</v>
      </c>
      <c r="E56" s="2" t="s">
        <v>29</v>
      </c>
      <c r="F56" s="2" t="s">
        <v>65</v>
      </c>
      <c r="G56" s="6">
        <v>0.12999999999999989</v>
      </c>
      <c r="H56" s="6">
        <v>9</v>
      </c>
      <c r="I56" s="21">
        <v>18.5</v>
      </c>
      <c r="J56" s="46" t="s">
        <v>190</v>
      </c>
      <c r="K56" s="2">
        <v>1</v>
      </c>
      <c r="L56" s="6">
        <f t="shared" si="0"/>
        <v>0</v>
      </c>
      <c r="N56" s="27" t="s">
        <v>152</v>
      </c>
      <c r="O56" s="40">
        <v>1000</v>
      </c>
      <c r="P56" s="40">
        <v>150</v>
      </c>
      <c r="Q56" s="40">
        <v>40</v>
      </c>
      <c r="R56" s="41">
        <v>14</v>
      </c>
      <c r="V56" s="70"/>
      <c r="W56" s="12"/>
      <c r="X56" s="44"/>
      <c r="Y56" s="44"/>
      <c r="Z56" s="44"/>
      <c r="AA56" s="44"/>
      <c r="AD56" s="8"/>
      <c r="AE56" s="8"/>
      <c r="AF56" s="8"/>
    </row>
    <row r="57" spans="2:32" x14ac:dyDescent="0.25">
      <c r="B57" s="13">
        <v>38</v>
      </c>
      <c r="C57" s="2" t="s">
        <v>62</v>
      </c>
      <c r="D57" s="61">
        <v>0.91666666666666663</v>
      </c>
      <c r="E57" s="2" t="s">
        <v>31</v>
      </c>
      <c r="F57" s="2" t="s">
        <v>66</v>
      </c>
      <c r="G57" s="6">
        <v>0.41999999999999993</v>
      </c>
      <c r="H57" s="6">
        <v>4</v>
      </c>
      <c r="I57" s="21">
        <v>6.8</v>
      </c>
      <c r="J57" s="46" t="s">
        <v>190</v>
      </c>
      <c r="K57" s="2" t="s">
        <v>233</v>
      </c>
      <c r="L57" s="6">
        <f t="shared" si="0"/>
        <v>0</v>
      </c>
      <c r="N57" s="27" t="s">
        <v>140</v>
      </c>
      <c r="O57" s="40">
        <v>1000</v>
      </c>
      <c r="P57" s="40">
        <v>250</v>
      </c>
      <c r="Q57" s="40">
        <v>80</v>
      </c>
      <c r="R57" s="41">
        <v>28</v>
      </c>
      <c r="V57" s="70"/>
      <c r="W57" s="12"/>
      <c r="X57" s="44"/>
      <c r="Y57" s="44"/>
      <c r="Z57" s="44"/>
      <c r="AA57" s="44"/>
      <c r="AD57" s="8"/>
      <c r="AE57" s="8"/>
      <c r="AF57" s="8"/>
    </row>
    <row r="58" spans="2:32" x14ac:dyDescent="0.25">
      <c r="B58" s="13">
        <v>39</v>
      </c>
      <c r="C58" s="2" t="s">
        <v>68</v>
      </c>
      <c r="D58" s="61">
        <v>1.0416666666666665</v>
      </c>
      <c r="E58" s="2" t="s">
        <v>29</v>
      </c>
      <c r="F58" s="2" t="s">
        <v>67</v>
      </c>
      <c r="G58" s="6">
        <v>0.52</v>
      </c>
      <c r="H58" s="6">
        <v>3.5</v>
      </c>
      <c r="I58" s="21">
        <v>6.6</v>
      </c>
      <c r="J58" s="46" t="s">
        <v>190</v>
      </c>
      <c r="K58" s="2" t="s">
        <v>233</v>
      </c>
      <c r="L58" s="6">
        <f t="shared" si="0"/>
        <v>0</v>
      </c>
      <c r="N58" s="27" t="s">
        <v>153</v>
      </c>
      <c r="O58" s="40">
        <v>1000</v>
      </c>
      <c r="P58" s="40">
        <v>250</v>
      </c>
      <c r="Q58" s="40">
        <v>100</v>
      </c>
      <c r="R58" s="41">
        <v>12</v>
      </c>
      <c r="V58" s="70"/>
      <c r="W58" s="12"/>
      <c r="X58" s="44"/>
      <c r="Y58" s="44"/>
      <c r="Z58" s="44"/>
      <c r="AA58" s="44"/>
      <c r="AD58" s="8"/>
      <c r="AE58" s="8"/>
      <c r="AF58" s="8"/>
    </row>
    <row r="59" spans="2:32" x14ac:dyDescent="0.25">
      <c r="B59" s="13">
        <v>40</v>
      </c>
      <c r="C59" s="2" t="s">
        <v>68</v>
      </c>
      <c r="D59" s="61">
        <v>0.16666666666666666</v>
      </c>
      <c r="E59" s="2" t="s">
        <v>31</v>
      </c>
      <c r="F59" s="2" t="s">
        <v>69</v>
      </c>
      <c r="G59" s="6">
        <v>4</v>
      </c>
      <c r="H59" s="6">
        <v>2.9</v>
      </c>
      <c r="I59" s="21">
        <v>0.7</v>
      </c>
      <c r="J59" s="46" t="s">
        <v>190</v>
      </c>
      <c r="K59" s="2">
        <v>2</v>
      </c>
      <c r="L59" s="6">
        <f t="shared" si="0"/>
        <v>0</v>
      </c>
      <c r="N59" s="27" t="s">
        <v>154</v>
      </c>
      <c r="O59" s="40">
        <v>1000</v>
      </c>
      <c r="P59" s="40">
        <v>250</v>
      </c>
      <c r="Q59" s="40">
        <v>100</v>
      </c>
      <c r="R59" s="41">
        <v>40</v>
      </c>
      <c r="V59" s="69"/>
      <c r="W59" s="12"/>
      <c r="X59" s="44"/>
      <c r="Y59" s="44"/>
      <c r="Z59" s="44"/>
      <c r="AA59" s="44"/>
      <c r="AD59" s="8"/>
      <c r="AE59" s="8"/>
      <c r="AF59" s="8"/>
    </row>
    <row r="60" spans="2:32" x14ac:dyDescent="0.25">
      <c r="B60" s="13">
        <v>41</v>
      </c>
      <c r="C60" s="2" t="s">
        <v>68</v>
      </c>
      <c r="D60" s="61">
        <v>0.83333333333333337</v>
      </c>
      <c r="E60" s="2" t="s">
        <v>40</v>
      </c>
      <c r="F60" s="2" t="s">
        <v>70</v>
      </c>
      <c r="G60" s="6">
        <v>0.65999999999999992</v>
      </c>
      <c r="H60" s="6">
        <v>3</v>
      </c>
      <c r="I60" s="21">
        <v>4.7</v>
      </c>
      <c r="J60" s="46" t="s">
        <v>190</v>
      </c>
      <c r="K60" s="2">
        <v>1</v>
      </c>
      <c r="L60" s="6">
        <f t="shared" si="0"/>
        <v>0</v>
      </c>
      <c r="N60" s="27" t="s">
        <v>158</v>
      </c>
      <c r="O60" s="40">
        <v>1000</v>
      </c>
      <c r="P60" s="40">
        <v>500</v>
      </c>
      <c r="Q60" s="40">
        <v>250</v>
      </c>
      <c r="R60" s="41">
        <v>50</v>
      </c>
      <c r="V60" s="69"/>
      <c r="W60" s="12"/>
      <c r="X60" s="44"/>
      <c r="Y60" s="44"/>
      <c r="Z60" s="44"/>
      <c r="AA60" s="44"/>
      <c r="AD60" s="8"/>
      <c r="AE60" s="8"/>
      <c r="AF60" s="8"/>
    </row>
    <row r="61" spans="2:32" x14ac:dyDescent="0.25">
      <c r="B61" s="13">
        <v>42</v>
      </c>
      <c r="C61" s="2" t="s">
        <v>72</v>
      </c>
      <c r="D61" s="61">
        <v>1</v>
      </c>
      <c r="E61" s="2" t="s">
        <v>36</v>
      </c>
      <c r="F61" s="2" t="s">
        <v>71</v>
      </c>
      <c r="G61" s="6">
        <v>0.12999999999999989</v>
      </c>
      <c r="H61" s="6">
        <v>9.5</v>
      </c>
      <c r="I61" s="21">
        <v>22</v>
      </c>
      <c r="J61" s="46" t="s">
        <v>190</v>
      </c>
      <c r="K61" s="2">
        <v>1</v>
      </c>
      <c r="L61" s="6">
        <f t="shared" si="0"/>
        <v>0</v>
      </c>
      <c r="N61" s="27" t="s">
        <v>155</v>
      </c>
      <c r="O61" s="40">
        <v>1500</v>
      </c>
      <c r="P61" s="40">
        <v>250</v>
      </c>
      <c r="Q61" s="40">
        <v>150</v>
      </c>
      <c r="R61" s="41">
        <v>30</v>
      </c>
      <c r="V61" s="69"/>
      <c r="W61" s="12"/>
      <c r="X61" s="44"/>
      <c r="Y61" s="44"/>
      <c r="Z61" s="44"/>
      <c r="AA61" s="44"/>
      <c r="AD61" s="8"/>
      <c r="AE61" s="8"/>
      <c r="AF61" s="8"/>
    </row>
    <row r="62" spans="2:32" x14ac:dyDescent="0.25">
      <c r="B62" s="13">
        <v>43</v>
      </c>
      <c r="C62" s="2" t="s">
        <v>72</v>
      </c>
      <c r="D62" s="61">
        <v>0.125</v>
      </c>
      <c r="E62" s="2" t="s">
        <v>36</v>
      </c>
      <c r="F62" s="2" t="s">
        <v>73</v>
      </c>
      <c r="G62" s="6">
        <v>1.1800000000000002</v>
      </c>
      <c r="H62" s="6">
        <v>2.6</v>
      </c>
      <c r="I62" s="21">
        <v>2.5</v>
      </c>
      <c r="J62" s="46" t="s">
        <v>190</v>
      </c>
      <c r="K62" s="2">
        <v>1</v>
      </c>
      <c r="L62" s="6">
        <f t="shared" si="0"/>
        <v>0</v>
      </c>
      <c r="N62" s="27" t="s">
        <v>159</v>
      </c>
      <c r="O62" s="40">
        <v>1500</v>
      </c>
      <c r="P62" s="40">
        <v>300</v>
      </c>
      <c r="Q62" s="40">
        <v>100</v>
      </c>
      <c r="R62" s="41">
        <v>35</v>
      </c>
      <c r="W62" s="12"/>
      <c r="X62" s="44"/>
      <c r="Y62" s="44"/>
      <c r="Z62" s="44"/>
      <c r="AC62" s="8"/>
      <c r="AD62" s="8"/>
      <c r="AE62" s="8"/>
    </row>
    <row r="63" spans="2:32" x14ac:dyDescent="0.25">
      <c r="B63" s="13">
        <v>44</v>
      </c>
      <c r="C63" s="2" t="s">
        <v>72</v>
      </c>
      <c r="D63" s="61">
        <v>0.25</v>
      </c>
      <c r="E63" s="2" t="s">
        <v>40</v>
      </c>
      <c r="F63" s="2" t="s">
        <v>74</v>
      </c>
      <c r="G63" s="6">
        <v>4.5</v>
      </c>
      <c r="H63" s="6">
        <v>2.9</v>
      </c>
      <c r="I63" s="21">
        <v>0.65999999999999992</v>
      </c>
      <c r="J63" s="46" t="s">
        <v>190</v>
      </c>
      <c r="K63" s="2">
        <v>2</v>
      </c>
      <c r="L63" s="6">
        <f t="shared" si="0"/>
        <v>0</v>
      </c>
      <c r="N63" s="27" t="s">
        <v>156</v>
      </c>
      <c r="O63" s="40">
        <v>1500</v>
      </c>
      <c r="P63" s="40">
        <v>300</v>
      </c>
      <c r="Q63" s="40">
        <v>250</v>
      </c>
      <c r="R63" s="41">
        <v>22</v>
      </c>
      <c r="W63" s="12"/>
      <c r="X63" s="44"/>
      <c r="Y63" s="44"/>
      <c r="Z63" s="44"/>
      <c r="AA63" s="44"/>
      <c r="AD63" s="8"/>
      <c r="AE63" s="8"/>
      <c r="AF63" s="8"/>
    </row>
    <row r="64" spans="2:32" x14ac:dyDescent="0.25">
      <c r="B64" s="13">
        <v>45</v>
      </c>
      <c r="C64" s="2" t="s">
        <v>72</v>
      </c>
      <c r="D64" s="61">
        <v>0.83333333333333337</v>
      </c>
      <c r="E64" s="2" t="s">
        <v>43</v>
      </c>
      <c r="F64" s="2" t="s">
        <v>75</v>
      </c>
      <c r="G64" s="6">
        <v>0.26</v>
      </c>
      <c r="H64" s="6">
        <v>5</v>
      </c>
      <c r="I64" s="21">
        <v>13</v>
      </c>
      <c r="J64" s="46" t="s">
        <v>190</v>
      </c>
      <c r="K64" s="2">
        <v>1</v>
      </c>
      <c r="L64" s="6">
        <f t="shared" si="0"/>
        <v>0</v>
      </c>
      <c r="N64" s="27" t="s">
        <v>157</v>
      </c>
      <c r="O64" s="40">
        <v>1500</v>
      </c>
      <c r="P64" s="40">
        <v>400</v>
      </c>
      <c r="Q64" s="40">
        <v>100</v>
      </c>
      <c r="R64" s="41">
        <v>50</v>
      </c>
      <c r="W64" s="12"/>
      <c r="X64" s="44"/>
      <c r="Y64" s="44"/>
      <c r="Z64" s="44"/>
      <c r="AA64" s="44"/>
      <c r="AD64" s="8"/>
      <c r="AE64" s="8"/>
      <c r="AF64" s="8"/>
    </row>
    <row r="65" spans="2:32" x14ac:dyDescent="0.25">
      <c r="B65" s="13">
        <v>46</v>
      </c>
      <c r="C65" s="2" t="s">
        <v>72</v>
      </c>
      <c r="D65" s="61">
        <v>0.95833333333333337</v>
      </c>
      <c r="E65" s="2" t="s">
        <v>45</v>
      </c>
      <c r="F65" s="2" t="s">
        <v>76</v>
      </c>
      <c r="G65" s="6">
        <v>0.33000000000000007</v>
      </c>
      <c r="H65" s="6">
        <v>4.5999999999999996</v>
      </c>
      <c r="I65" s="21">
        <v>8.8000000000000007</v>
      </c>
      <c r="J65" s="46" t="s">
        <v>190</v>
      </c>
      <c r="K65" s="2" t="s">
        <v>233</v>
      </c>
      <c r="L65" s="6">
        <f t="shared" si="0"/>
        <v>0</v>
      </c>
      <c r="N65" s="27" t="s">
        <v>161</v>
      </c>
      <c r="O65" s="40">
        <v>2500</v>
      </c>
      <c r="P65" s="40">
        <v>500</v>
      </c>
      <c r="Q65" s="40">
        <v>250</v>
      </c>
      <c r="R65" s="41">
        <v>50</v>
      </c>
      <c r="W65" s="12"/>
      <c r="X65" s="44"/>
      <c r="Y65" s="44"/>
      <c r="Z65" s="44"/>
      <c r="AA65" s="44"/>
      <c r="AD65" s="8"/>
      <c r="AE65" s="8"/>
      <c r="AF65" s="8"/>
    </row>
    <row r="66" spans="2:32" x14ac:dyDescent="0.25">
      <c r="B66" s="13">
        <v>47</v>
      </c>
      <c r="C66" s="2" t="s">
        <v>78</v>
      </c>
      <c r="D66" s="61">
        <v>1.0833333333333335</v>
      </c>
      <c r="E66" s="2" t="s">
        <v>45</v>
      </c>
      <c r="F66" s="2" t="s">
        <v>77</v>
      </c>
      <c r="G66" s="6">
        <v>6</v>
      </c>
      <c r="H66" s="6">
        <v>3.2</v>
      </c>
      <c r="I66" s="21">
        <v>0.51</v>
      </c>
      <c r="J66" s="46" t="s">
        <v>190</v>
      </c>
      <c r="K66" s="2">
        <v>2</v>
      </c>
      <c r="L66" s="6">
        <f t="shared" si="0"/>
        <v>0</v>
      </c>
      <c r="N66" s="27" t="s">
        <v>160</v>
      </c>
      <c r="O66" s="40">
        <v>2500</v>
      </c>
      <c r="P66" s="40">
        <v>500</v>
      </c>
      <c r="Q66" s="40">
        <v>500</v>
      </c>
      <c r="R66" s="41">
        <v>120</v>
      </c>
      <c r="W66" s="12"/>
      <c r="X66" s="44"/>
      <c r="Y66" s="44"/>
      <c r="Z66" s="44"/>
      <c r="AA66" s="44"/>
      <c r="AD66" s="8"/>
      <c r="AE66" s="8"/>
      <c r="AF66" s="8"/>
    </row>
    <row r="67" spans="2:32" ht="15.75" thickBot="1" x14ac:dyDescent="0.3">
      <c r="B67" s="13">
        <v>48</v>
      </c>
      <c r="C67" s="2" t="s">
        <v>78</v>
      </c>
      <c r="D67" s="61">
        <v>0.20833333333333331</v>
      </c>
      <c r="E67" s="2" t="s">
        <v>43</v>
      </c>
      <c r="F67" s="2" t="s">
        <v>79</v>
      </c>
      <c r="G67" s="6">
        <v>0.48</v>
      </c>
      <c r="H67" s="6">
        <v>3.2</v>
      </c>
      <c r="I67" s="21">
        <v>7.4</v>
      </c>
      <c r="J67" s="46" t="s">
        <v>190</v>
      </c>
      <c r="K67" s="2">
        <v>1</v>
      </c>
      <c r="L67" s="6">
        <f t="shared" si="0"/>
        <v>0</v>
      </c>
      <c r="N67" s="29" t="s">
        <v>162</v>
      </c>
      <c r="O67" s="42">
        <v>2500</v>
      </c>
      <c r="P67" s="42">
        <v>500</v>
      </c>
      <c r="Q67" s="42">
        <v>500</v>
      </c>
      <c r="R67" s="43">
        <v>120</v>
      </c>
      <c r="T67" s="9"/>
      <c r="U67" s="11"/>
      <c r="V67" s="11"/>
      <c r="W67" s="12"/>
      <c r="X67" s="44"/>
      <c r="Y67" s="44"/>
      <c r="Z67" s="44"/>
      <c r="AA67" s="44"/>
      <c r="AD67" s="8"/>
      <c r="AE67" s="8"/>
      <c r="AF67" s="8"/>
    </row>
    <row r="68" spans="2:32" ht="15.75" thickBot="1" x14ac:dyDescent="0.3">
      <c r="B68" s="13">
        <v>49</v>
      </c>
      <c r="C68" s="2" t="s">
        <v>78</v>
      </c>
      <c r="D68" s="61">
        <v>0.91666666666666663</v>
      </c>
      <c r="E68" s="2" t="s">
        <v>11</v>
      </c>
      <c r="F68" s="2" t="s">
        <v>80</v>
      </c>
      <c r="G68" s="6">
        <v>0.59000000000000008</v>
      </c>
      <c r="H68" s="6">
        <v>2.85</v>
      </c>
      <c r="I68" s="21">
        <v>5.6</v>
      </c>
      <c r="J68" s="46" t="s">
        <v>190</v>
      </c>
      <c r="K68" s="2">
        <v>1</v>
      </c>
      <c r="L68" s="6">
        <f t="shared" si="0"/>
        <v>0</v>
      </c>
      <c r="T68" s="12"/>
      <c r="U68" s="10"/>
      <c r="V68" s="10"/>
      <c r="AD68" s="8"/>
      <c r="AE68" s="8"/>
      <c r="AF68" s="8"/>
    </row>
    <row r="69" spans="2:32" ht="19.5" thickBot="1" x14ac:dyDescent="0.35">
      <c r="B69" s="13">
        <v>50</v>
      </c>
      <c r="C69" s="2" t="s">
        <v>78</v>
      </c>
      <c r="D69" s="61">
        <v>0.91666666666666663</v>
      </c>
      <c r="E69" s="2" t="s">
        <v>11</v>
      </c>
      <c r="F69" s="2" t="s">
        <v>81</v>
      </c>
      <c r="G69" s="6">
        <v>1.06</v>
      </c>
      <c r="H69" s="6">
        <v>2.15</v>
      </c>
      <c r="I69" s="21">
        <v>2.95</v>
      </c>
      <c r="J69" s="46" t="s">
        <v>190</v>
      </c>
      <c r="K69" s="2">
        <v>1</v>
      </c>
      <c r="L69" s="6">
        <f t="shared" si="0"/>
        <v>0</v>
      </c>
      <c r="N69" s="65" t="s">
        <v>229</v>
      </c>
      <c r="O69" s="66"/>
      <c r="P69" s="66"/>
      <c r="Q69" s="66"/>
      <c r="R69" s="67"/>
      <c r="T69" s="12"/>
      <c r="U69" s="10"/>
      <c r="V69" s="10"/>
      <c r="AD69" s="8"/>
      <c r="AE69" s="8"/>
      <c r="AF69" s="8"/>
    </row>
    <row r="70" spans="2:32" x14ac:dyDescent="0.25">
      <c r="B70" s="13">
        <v>51</v>
      </c>
      <c r="C70" s="2" t="s">
        <v>84</v>
      </c>
      <c r="D70" s="61">
        <v>1.0416666666666665</v>
      </c>
      <c r="E70" s="2" t="s">
        <v>17</v>
      </c>
      <c r="F70" s="2" t="s">
        <v>82</v>
      </c>
      <c r="G70" s="6">
        <v>0.31000000000000005</v>
      </c>
      <c r="H70" s="6">
        <v>4.3</v>
      </c>
      <c r="I70" s="21">
        <v>10</v>
      </c>
      <c r="J70" s="46" t="s">
        <v>190</v>
      </c>
      <c r="K70" s="2">
        <v>1</v>
      </c>
      <c r="L70" s="6">
        <f t="shared" si="0"/>
        <v>0</v>
      </c>
      <c r="N70" s="35" t="s">
        <v>167</v>
      </c>
      <c r="O70" s="36" t="s">
        <v>109</v>
      </c>
      <c r="P70" s="37"/>
      <c r="Q70" s="37"/>
      <c r="R70" s="38"/>
      <c r="T70" s="12"/>
      <c r="U70" s="10"/>
      <c r="V70" s="10"/>
      <c r="AD70" s="8"/>
      <c r="AE70" s="8"/>
      <c r="AF70" s="8"/>
    </row>
    <row r="71" spans="2:32" x14ac:dyDescent="0.25">
      <c r="B71" s="13">
        <v>52</v>
      </c>
      <c r="C71" s="2" t="s">
        <v>84</v>
      </c>
      <c r="D71" s="61">
        <v>1.0416666666666665</v>
      </c>
      <c r="E71" s="2" t="s">
        <v>17</v>
      </c>
      <c r="F71" s="2" t="s">
        <v>83</v>
      </c>
      <c r="G71" s="6">
        <v>8.1999999999999993</v>
      </c>
      <c r="H71" s="6">
        <v>4.0999999999999996</v>
      </c>
      <c r="I71" s="21">
        <v>0.40999999999999992</v>
      </c>
      <c r="J71" s="46" t="s">
        <v>190</v>
      </c>
      <c r="K71" s="2">
        <v>2</v>
      </c>
      <c r="L71" s="6">
        <f t="shared" si="0"/>
        <v>0</v>
      </c>
      <c r="N71" s="27" t="s">
        <v>168</v>
      </c>
      <c r="O71" s="28">
        <v>6</v>
      </c>
      <c r="P71" s="55"/>
      <c r="Q71" s="55"/>
      <c r="R71" s="56"/>
      <c r="S71" s="12"/>
      <c r="T71" s="12"/>
      <c r="U71" s="10"/>
      <c r="V71" s="10"/>
      <c r="AD71" s="8"/>
      <c r="AE71" s="8"/>
      <c r="AF71" s="8"/>
    </row>
    <row r="72" spans="2:32" x14ac:dyDescent="0.25">
      <c r="B72" s="13">
        <v>53</v>
      </c>
      <c r="C72" s="2" t="s">
        <v>84</v>
      </c>
      <c r="D72" s="61">
        <v>0.16666666666666666</v>
      </c>
      <c r="E72" s="2" t="s">
        <v>7</v>
      </c>
      <c r="F72" s="2" t="s">
        <v>85</v>
      </c>
      <c r="G72" s="6">
        <v>2.9</v>
      </c>
      <c r="H72" s="6">
        <v>2.0499999999999998</v>
      </c>
      <c r="I72" s="21">
        <v>1.1000000000000001</v>
      </c>
      <c r="J72" s="46" t="s">
        <v>190</v>
      </c>
      <c r="K72" s="2">
        <v>2</v>
      </c>
      <c r="L72" s="6">
        <f t="shared" si="0"/>
        <v>0</v>
      </c>
      <c r="N72" s="27" t="s">
        <v>169</v>
      </c>
      <c r="O72" s="28">
        <v>7</v>
      </c>
      <c r="P72" s="55"/>
      <c r="Q72" s="55"/>
      <c r="R72" s="56"/>
      <c r="S72" s="12"/>
      <c r="T72" s="12"/>
      <c r="U72" s="10"/>
      <c r="V72" s="10"/>
      <c r="AD72" s="8"/>
      <c r="AE72" s="8"/>
      <c r="AF72" s="8"/>
    </row>
    <row r="73" spans="2:32" x14ac:dyDescent="0.25">
      <c r="B73" s="13">
        <v>54</v>
      </c>
      <c r="C73" s="2" t="s">
        <v>84</v>
      </c>
      <c r="D73" s="61">
        <v>0.16666666666666666</v>
      </c>
      <c r="E73" s="2" t="s">
        <v>7</v>
      </c>
      <c r="F73" s="2" t="s">
        <v>86</v>
      </c>
      <c r="G73" s="6">
        <v>3</v>
      </c>
      <c r="H73" s="6">
        <v>2.25</v>
      </c>
      <c r="I73" s="21">
        <v>0.95</v>
      </c>
      <c r="J73" s="46" t="s">
        <v>190</v>
      </c>
      <c r="K73" s="2">
        <v>1</v>
      </c>
      <c r="L73" s="6">
        <f t="shared" si="0"/>
        <v>0</v>
      </c>
      <c r="N73" s="27" t="s">
        <v>170</v>
      </c>
      <c r="O73" s="28">
        <v>12</v>
      </c>
      <c r="P73" s="55"/>
      <c r="Q73" s="55"/>
      <c r="R73" s="56"/>
      <c r="S73" s="12"/>
      <c r="T73" s="12"/>
      <c r="U73" s="10"/>
      <c r="V73" s="10"/>
      <c r="AD73" s="8"/>
      <c r="AE73" s="8"/>
      <c r="AF73" s="8"/>
    </row>
    <row r="74" spans="2:32" x14ac:dyDescent="0.25">
      <c r="B74" s="13">
        <v>55</v>
      </c>
      <c r="C74" s="2" t="s">
        <v>84</v>
      </c>
      <c r="D74" s="61">
        <v>0.95833333333333337</v>
      </c>
      <c r="E74" s="2" t="s">
        <v>22</v>
      </c>
      <c r="F74" s="2" t="s">
        <v>87</v>
      </c>
      <c r="G74" s="6">
        <v>11</v>
      </c>
      <c r="H74" s="6">
        <v>4.4000000000000004</v>
      </c>
      <c r="I74" s="21">
        <v>0.29000000000000004</v>
      </c>
      <c r="J74" s="46" t="s">
        <v>190</v>
      </c>
      <c r="K74" s="2">
        <v>2</v>
      </c>
      <c r="L74" s="6">
        <f t="shared" si="0"/>
        <v>0</v>
      </c>
      <c r="N74" s="27" t="s">
        <v>171</v>
      </c>
      <c r="O74" s="28">
        <v>14</v>
      </c>
      <c r="P74" s="55"/>
      <c r="Q74" s="55"/>
      <c r="R74" s="56"/>
      <c r="T74" s="12"/>
      <c r="U74" s="10"/>
      <c r="V74" s="10"/>
      <c r="AD74" s="8"/>
      <c r="AE74" s="8"/>
      <c r="AF74" s="8"/>
    </row>
    <row r="75" spans="2:32" ht="15" customHeight="1" x14ac:dyDescent="0.25">
      <c r="B75" s="13">
        <v>56</v>
      </c>
      <c r="C75" s="2" t="s">
        <v>84</v>
      </c>
      <c r="D75" s="61">
        <v>0.95833333333333337</v>
      </c>
      <c r="E75" s="2" t="s">
        <v>22</v>
      </c>
      <c r="F75" s="2" t="s">
        <v>88</v>
      </c>
      <c r="G75" s="6">
        <v>4.2</v>
      </c>
      <c r="H75" s="6">
        <v>2.85</v>
      </c>
      <c r="I75" s="21">
        <v>0.66999999999999993</v>
      </c>
      <c r="J75" s="46" t="s">
        <v>190</v>
      </c>
      <c r="K75" s="2">
        <v>1</v>
      </c>
      <c r="L75" s="6">
        <f t="shared" si="0"/>
        <v>0</v>
      </c>
      <c r="N75" s="27" t="s">
        <v>172</v>
      </c>
      <c r="O75" s="28">
        <v>14</v>
      </c>
      <c r="P75" s="55"/>
      <c r="Q75" s="55"/>
      <c r="R75" s="56"/>
      <c r="T75" s="12"/>
      <c r="U75" s="10"/>
      <c r="V75" s="10"/>
      <c r="AD75" s="8"/>
      <c r="AE75" s="8"/>
      <c r="AF75" s="8"/>
    </row>
    <row r="76" spans="2:32" x14ac:dyDescent="0.25">
      <c r="B76" s="13">
        <v>57</v>
      </c>
      <c r="C76" s="2" t="s">
        <v>91</v>
      </c>
      <c r="D76" s="61">
        <v>1.0833333333333335</v>
      </c>
      <c r="E76" s="2" t="s">
        <v>24</v>
      </c>
      <c r="F76" s="2" t="s">
        <v>89</v>
      </c>
      <c r="G76" s="6">
        <v>1.1400000000000001</v>
      </c>
      <c r="H76" s="6">
        <v>2.4500000000000002</v>
      </c>
      <c r="I76" s="21">
        <v>2.2999999999999998</v>
      </c>
      <c r="J76" s="46" t="s">
        <v>190</v>
      </c>
      <c r="K76" s="2" t="s">
        <v>233</v>
      </c>
      <c r="L76" s="6">
        <f t="shared" si="0"/>
        <v>0</v>
      </c>
      <c r="N76" s="27" t="s">
        <v>173</v>
      </c>
      <c r="O76" s="28">
        <v>16</v>
      </c>
      <c r="P76" s="55"/>
      <c r="Q76" s="55"/>
      <c r="R76" s="56"/>
      <c r="S76" s="12"/>
      <c r="T76" s="12"/>
      <c r="U76" s="10"/>
      <c r="V76" s="10"/>
      <c r="AD76" s="8"/>
      <c r="AE76" s="8"/>
      <c r="AF76" s="8"/>
    </row>
    <row r="77" spans="2:32" x14ac:dyDescent="0.25">
      <c r="B77" s="13">
        <v>58</v>
      </c>
      <c r="C77" s="2" t="s">
        <v>91</v>
      </c>
      <c r="D77" s="61">
        <v>1.0833333333333335</v>
      </c>
      <c r="E77" s="2" t="s">
        <v>24</v>
      </c>
      <c r="F77" s="2" t="s">
        <v>90</v>
      </c>
      <c r="G77" s="6">
        <v>5.8</v>
      </c>
      <c r="H77" s="6">
        <v>3.0999999999999996</v>
      </c>
      <c r="I77" s="21">
        <v>0.54</v>
      </c>
      <c r="J77" s="46" t="s">
        <v>190</v>
      </c>
      <c r="K77" s="2">
        <v>2</v>
      </c>
      <c r="L77" s="6">
        <f t="shared" si="0"/>
        <v>0</v>
      </c>
      <c r="N77" s="27" t="s">
        <v>174</v>
      </c>
      <c r="O77" s="28">
        <v>20</v>
      </c>
      <c r="P77" s="55"/>
      <c r="Q77" s="55"/>
      <c r="R77" s="56"/>
      <c r="S77" s="12"/>
      <c r="T77" s="12"/>
      <c r="U77" s="10"/>
      <c r="V77" s="10"/>
      <c r="AD77" s="8"/>
      <c r="AE77" s="8"/>
      <c r="AF77" s="8"/>
    </row>
    <row r="78" spans="2:32" x14ac:dyDescent="0.25">
      <c r="B78" s="13">
        <v>59</v>
      </c>
      <c r="C78" s="2" t="s">
        <v>91</v>
      </c>
      <c r="D78" s="61">
        <v>0.20833333333333331</v>
      </c>
      <c r="E78" s="2" t="s">
        <v>14</v>
      </c>
      <c r="F78" s="2" t="s">
        <v>92</v>
      </c>
      <c r="G78" s="6">
        <v>1.2400000000000002</v>
      </c>
      <c r="H78" s="6">
        <v>2.1</v>
      </c>
      <c r="I78" s="21">
        <v>2.5</v>
      </c>
      <c r="J78" s="46" t="s">
        <v>190</v>
      </c>
      <c r="K78" s="2" t="s">
        <v>233</v>
      </c>
      <c r="L78" s="6">
        <f t="shared" si="0"/>
        <v>0</v>
      </c>
      <c r="N78" s="27" t="s">
        <v>175</v>
      </c>
      <c r="O78" s="28">
        <v>20</v>
      </c>
      <c r="P78" s="55"/>
      <c r="Q78" s="55"/>
      <c r="R78" s="56"/>
      <c r="S78" s="12"/>
      <c r="T78" s="12"/>
      <c r="U78" s="10"/>
      <c r="V78" s="10"/>
      <c r="AD78" s="8"/>
      <c r="AE78" s="8"/>
      <c r="AF78" s="8"/>
    </row>
    <row r="79" spans="2:32" x14ac:dyDescent="0.25">
      <c r="B79" s="13">
        <v>60</v>
      </c>
      <c r="C79" s="2" t="s">
        <v>91</v>
      </c>
      <c r="D79" s="61">
        <v>0.20833333333333331</v>
      </c>
      <c r="E79" s="2" t="s">
        <v>14</v>
      </c>
      <c r="F79" s="2" t="s">
        <v>93</v>
      </c>
      <c r="G79" s="6">
        <v>1.6800000000000002</v>
      </c>
      <c r="H79" s="6">
        <v>2.2000000000000002</v>
      </c>
      <c r="I79" s="21">
        <v>1.6</v>
      </c>
      <c r="J79" s="46" t="s">
        <v>190</v>
      </c>
      <c r="K79" s="2">
        <v>1</v>
      </c>
      <c r="L79" s="6">
        <f t="shared" si="0"/>
        <v>0</v>
      </c>
      <c r="N79" s="27" t="s">
        <v>176</v>
      </c>
      <c r="O79" s="28">
        <v>25</v>
      </c>
      <c r="P79" s="55"/>
      <c r="Q79" s="55"/>
      <c r="R79" s="56"/>
      <c r="S79" s="12"/>
      <c r="T79" s="12"/>
      <c r="U79" s="10"/>
      <c r="V79" s="10"/>
      <c r="AD79" s="8"/>
      <c r="AE79" s="8"/>
      <c r="AF79" s="8"/>
    </row>
    <row r="80" spans="2:32" x14ac:dyDescent="0.25">
      <c r="B80" s="13">
        <v>61</v>
      </c>
      <c r="C80" s="2" t="s">
        <v>91</v>
      </c>
      <c r="D80" s="61">
        <v>0.91666666666666663</v>
      </c>
      <c r="E80" s="2" t="s">
        <v>36</v>
      </c>
      <c r="F80" s="2" t="s">
        <v>94</v>
      </c>
      <c r="G80" s="6">
        <v>4.0999999999999996</v>
      </c>
      <c r="H80" s="6">
        <v>2.7</v>
      </c>
      <c r="I80" s="21">
        <v>0.71</v>
      </c>
      <c r="J80" s="46" t="s">
        <v>190</v>
      </c>
      <c r="K80" s="2">
        <v>2</v>
      </c>
      <c r="L80" s="6">
        <f t="shared" si="0"/>
        <v>0</v>
      </c>
      <c r="N80" s="27" t="s">
        <v>177</v>
      </c>
      <c r="O80" s="28">
        <v>25</v>
      </c>
      <c r="P80" s="55"/>
      <c r="Q80" s="55"/>
      <c r="R80" s="56"/>
      <c r="S80" s="12"/>
      <c r="T80" s="12"/>
      <c r="U80" s="10"/>
      <c r="V80" s="10"/>
      <c r="AD80" s="8"/>
      <c r="AE80" s="8"/>
      <c r="AF80" s="8"/>
    </row>
    <row r="81" spans="2:32" x14ac:dyDescent="0.25">
      <c r="B81" s="13">
        <v>62</v>
      </c>
      <c r="C81" s="2" t="s">
        <v>91</v>
      </c>
      <c r="D81" s="61">
        <v>0.91666666666666663</v>
      </c>
      <c r="E81" s="2" t="s">
        <v>36</v>
      </c>
      <c r="F81" s="2" t="s">
        <v>95</v>
      </c>
      <c r="G81" s="6">
        <v>0.43999999999999995</v>
      </c>
      <c r="H81" s="6">
        <v>3.4000000000000004</v>
      </c>
      <c r="I81" s="21">
        <v>7</v>
      </c>
      <c r="J81" s="46" t="s">
        <v>190</v>
      </c>
      <c r="K81" s="2">
        <v>1</v>
      </c>
      <c r="L81" s="6">
        <f t="shared" si="0"/>
        <v>0</v>
      </c>
      <c r="N81" s="27" t="s">
        <v>178</v>
      </c>
      <c r="O81" s="28">
        <v>28</v>
      </c>
      <c r="P81" s="55"/>
      <c r="Q81" s="55"/>
      <c r="R81" s="56"/>
      <c r="S81" s="12"/>
      <c r="T81" s="12"/>
      <c r="U81" s="10"/>
      <c r="V81" s="10"/>
      <c r="AC81" s="8"/>
      <c r="AD81" s="8"/>
      <c r="AE81" s="8"/>
    </row>
    <row r="82" spans="2:32" x14ac:dyDescent="0.25">
      <c r="B82" s="13">
        <v>63</v>
      </c>
      <c r="C82" s="2" t="s">
        <v>96</v>
      </c>
      <c r="D82" s="61">
        <v>0.125</v>
      </c>
      <c r="E82" s="2" t="s">
        <v>29</v>
      </c>
      <c r="F82" s="2" t="s">
        <v>97</v>
      </c>
      <c r="G82" s="6">
        <v>1.5</v>
      </c>
      <c r="H82" s="6">
        <v>2.2999999999999998</v>
      </c>
      <c r="I82" s="21">
        <v>1.7000000000000002</v>
      </c>
      <c r="J82" s="46" t="s">
        <v>190</v>
      </c>
      <c r="K82" s="2" t="s">
        <v>233</v>
      </c>
      <c r="L82" s="6">
        <f t="shared" si="0"/>
        <v>0</v>
      </c>
      <c r="N82" s="27" t="s">
        <v>179</v>
      </c>
      <c r="O82" s="28">
        <v>35</v>
      </c>
      <c r="P82" s="55"/>
      <c r="Q82" s="55"/>
      <c r="R82" s="56"/>
      <c r="S82" s="12"/>
      <c r="T82" s="12"/>
      <c r="U82" s="10"/>
      <c r="V82" s="10"/>
      <c r="AD82" s="8"/>
      <c r="AE82" s="8"/>
      <c r="AF82" s="8"/>
    </row>
    <row r="83" spans="2:32" x14ac:dyDescent="0.25">
      <c r="B83" s="13">
        <v>64</v>
      </c>
      <c r="C83" s="2" t="s">
        <v>96</v>
      </c>
      <c r="D83" s="61">
        <v>0.125</v>
      </c>
      <c r="E83" s="2" t="s">
        <v>29</v>
      </c>
      <c r="F83" s="2" t="s">
        <v>98</v>
      </c>
      <c r="G83" s="6">
        <v>4.5999999999999996</v>
      </c>
      <c r="H83" s="6">
        <v>2.8</v>
      </c>
      <c r="I83" s="21">
        <v>0.60000000000000009</v>
      </c>
      <c r="J83" s="46" t="s">
        <v>190</v>
      </c>
      <c r="K83" s="2">
        <v>2</v>
      </c>
      <c r="L83" s="6">
        <f t="shared" si="0"/>
        <v>0</v>
      </c>
      <c r="N83" s="27" t="s">
        <v>180</v>
      </c>
      <c r="O83" s="28">
        <v>35</v>
      </c>
      <c r="P83" s="55"/>
      <c r="Q83" s="55"/>
      <c r="R83" s="56"/>
      <c r="S83" s="12"/>
      <c r="T83" s="12"/>
      <c r="U83" s="10"/>
      <c r="V83" s="10"/>
      <c r="AD83" s="8"/>
      <c r="AE83" s="8"/>
      <c r="AF83" s="8"/>
    </row>
    <row r="84" spans="2:32" x14ac:dyDescent="0.25">
      <c r="B84" s="13">
        <v>65</v>
      </c>
      <c r="C84" s="2" t="s">
        <v>96</v>
      </c>
      <c r="D84" s="61">
        <v>0.25</v>
      </c>
      <c r="E84" s="2" t="s">
        <v>31</v>
      </c>
      <c r="F84" s="2" t="s">
        <v>99</v>
      </c>
      <c r="G84" s="6">
        <v>1.1000000000000001</v>
      </c>
      <c r="H84" s="6">
        <v>1.94</v>
      </c>
      <c r="I84" s="21">
        <v>2.85</v>
      </c>
      <c r="J84" s="46" t="s">
        <v>190</v>
      </c>
      <c r="K84" s="2" t="s">
        <v>233</v>
      </c>
      <c r="L84" s="6">
        <f t="shared" si="0"/>
        <v>0</v>
      </c>
      <c r="N84" s="27" t="s">
        <v>181</v>
      </c>
      <c r="O84" s="28">
        <v>35</v>
      </c>
      <c r="P84" s="55"/>
      <c r="Q84" s="55"/>
      <c r="R84" s="56"/>
      <c r="S84" s="12"/>
      <c r="T84" s="12"/>
      <c r="U84" s="10"/>
      <c r="V84" s="10"/>
      <c r="AD84" s="8"/>
      <c r="AE84" s="8"/>
      <c r="AF84" s="8"/>
    </row>
    <row r="85" spans="2:32" x14ac:dyDescent="0.25">
      <c r="B85" s="13">
        <v>66</v>
      </c>
      <c r="C85" s="2" t="s">
        <v>96</v>
      </c>
      <c r="D85" s="61">
        <v>0.25</v>
      </c>
      <c r="E85" s="2" t="s">
        <v>31</v>
      </c>
      <c r="F85" s="2" t="s">
        <v>100</v>
      </c>
      <c r="G85" s="6">
        <v>11.5</v>
      </c>
      <c r="H85" s="6">
        <v>4.5999999999999996</v>
      </c>
      <c r="I85" s="21">
        <v>0.29000000000000004</v>
      </c>
      <c r="J85" s="46" t="s">
        <v>190</v>
      </c>
      <c r="K85" s="2">
        <v>2</v>
      </c>
      <c r="L85" s="6">
        <f t="shared" ref="L85:L91" si="2">IF(J85&lt;&gt;K85,0,_xlfn.XLOOKUP(J85,$G$19:$I$19,G85:I85))</f>
        <v>0</v>
      </c>
      <c r="N85" s="27" t="s">
        <v>182</v>
      </c>
      <c r="O85" s="28">
        <v>35</v>
      </c>
      <c r="P85" s="55"/>
      <c r="Q85" s="55"/>
      <c r="R85" s="56"/>
      <c r="S85" s="24" t="s">
        <v>221</v>
      </c>
      <c r="T85" s="24" t="s">
        <v>216</v>
      </c>
      <c r="U85" s="24" t="s">
        <v>109</v>
      </c>
      <c r="V85" s="10"/>
      <c r="AD85" s="8"/>
      <c r="AE85" s="8"/>
      <c r="AF85" s="8"/>
    </row>
    <row r="86" spans="2:32" x14ac:dyDescent="0.25">
      <c r="B86" s="13">
        <v>67</v>
      </c>
      <c r="C86" s="2" t="s">
        <v>105</v>
      </c>
      <c r="D86" s="61">
        <v>1</v>
      </c>
      <c r="E86" s="2" t="s">
        <v>45</v>
      </c>
      <c r="F86" s="2" t="s">
        <v>101</v>
      </c>
      <c r="G86" s="6">
        <v>0.71</v>
      </c>
      <c r="H86" s="6">
        <v>2.35</v>
      </c>
      <c r="I86" s="21">
        <v>4.2</v>
      </c>
      <c r="J86" s="46" t="s">
        <v>190</v>
      </c>
      <c r="K86" s="2">
        <v>1</v>
      </c>
      <c r="L86" s="6">
        <f t="shared" si="2"/>
        <v>0</v>
      </c>
      <c r="N86" s="27" t="s">
        <v>183</v>
      </c>
      <c r="O86" s="28">
        <v>35</v>
      </c>
      <c r="P86" s="55"/>
      <c r="Q86" s="55"/>
      <c r="R86" s="56"/>
      <c r="S86" s="57" t="s">
        <v>193</v>
      </c>
      <c r="T86" s="52" t="s">
        <v>168</v>
      </c>
      <c r="U86" s="33">
        <f>IF(OR(S86="Avaa valikko",T86="Avaa valikko"),0,IF(S86&lt;&gt;T86,0,_xlfn.XLOOKUP(S86,$N$71:$N$110,$O$71:$O$110)))</f>
        <v>0</v>
      </c>
      <c r="V86" s="10"/>
      <c r="AD86" s="8"/>
      <c r="AE86" s="8"/>
      <c r="AF86" s="8"/>
    </row>
    <row r="87" spans="2:32" x14ac:dyDescent="0.25">
      <c r="B87" s="13">
        <v>68</v>
      </c>
      <c r="C87" s="2" t="s">
        <v>105</v>
      </c>
      <c r="D87" s="61">
        <v>1</v>
      </c>
      <c r="E87" s="2" t="s">
        <v>45</v>
      </c>
      <c r="F87" s="2" t="s">
        <v>102</v>
      </c>
      <c r="G87" s="6">
        <v>13</v>
      </c>
      <c r="H87" s="6">
        <v>5</v>
      </c>
      <c r="I87" s="21">
        <v>0.26</v>
      </c>
      <c r="J87" s="46" t="s">
        <v>190</v>
      </c>
      <c r="K87" s="2">
        <v>2</v>
      </c>
      <c r="L87" s="6">
        <f t="shared" si="2"/>
        <v>0</v>
      </c>
      <c r="N87" s="27" t="s">
        <v>184</v>
      </c>
      <c r="O87" s="28">
        <v>35</v>
      </c>
      <c r="P87" s="55"/>
      <c r="Q87" s="55"/>
      <c r="R87" s="56"/>
      <c r="S87" s="12"/>
      <c r="T87" s="12"/>
      <c r="U87" s="10"/>
      <c r="V87" s="10"/>
      <c r="AD87" s="8"/>
      <c r="AE87" s="8"/>
      <c r="AF87" s="8"/>
    </row>
    <row r="88" spans="2:32" x14ac:dyDescent="0.25">
      <c r="B88" s="13">
        <v>69</v>
      </c>
      <c r="C88" s="2" t="s">
        <v>105</v>
      </c>
      <c r="D88" s="61">
        <v>1.1041666666666665</v>
      </c>
      <c r="E88" s="2" t="s">
        <v>43</v>
      </c>
      <c r="F88" s="2" t="s">
        <v>103</v>
      </c>
      <c r="G88" s="6">
        <v>2.5</v>
      </c>
      <c r="H88" s="6">
        <v>2.25</v>
      </c>
      <c r="I88" s="21">
        <v>1.1600000000000001</v>
      </c>
      <c r="J88" s="46" t="s">
        <v>190</v>
      </c>
      <c r="K88" s="2" t="s">
        <v>233</v>
      </c>
      <c r="L88" s="6">
        <f t="shared" si="2"/>
        <v>0</v>
      </c>
      <c r="N88" s="27" t="s">
        <v>185</v>
      </c>
      <c r="O88" s="28">
        <v>35</v>
      </c>
      <c r="P88" s="55"/>
      <c r="Q88" s="55"/>
      <c r="R88" s="56"/>
      <c r="S88" s="12"/>
      <c r="T88" s="12"/>
      <c r="U88" s="10"/>
      <c r="V88" s="10"/>
      <c r="AD88" s="8"/>
      <c r="AE88" s="8"/>
      <c r="AF88" s="8"/>
    </row>
    <row r="89" spans="2:32" x14ac:dyDescent="0.25">
      <c r="B89" s="13">
        <v>70</v>
      </c>
      <c r="C89" s="2" t="s">
        <v>105</v>
      </c>
      <c r="D89" s="61">
        <v>1.1041666666666665</v>
      </c>
      <c r="E89" s="2" t="s">
        <v>43</v>
      </c>
      <c r="F89" s="2" t="s">
        <v>104</v>
      </c>
      <c r="G89" s="6">
        <v>1.54</v>
      </c>
      <c r="H89" s="6">
        <v>2</v>
      </c>
      <c r="I89" s="21">
        <v>1.8199999999999998</v>
      </c>
      <c r="J89" s="46" t="s">
        <v>190</v>
      </c>
      <c r="K89" s="2">
        <v>1</v>
      </c>
      <c r="L89" s="6">
        <f t="shared" si="2"/>
        <v>0</v>
      </c>
      <c r="N89" s="27" t="s">
        <v>186</v>
      </c>
      <c r="O89" s="28">
        <v>35</v>
      </c>
      <c r="P89" s="55"/>
      <c r="Q89" s="55"/>
      <c r="R89" s="56"/>
      <c r="S89" s="12"/>
      <c r="T89" s="12"/>
      <c r="U89" s="10"/>
      <c r="V89" s="10"/>
      <c r="AD89" s="8"/>
      <c r="AE89" s="8"/>
      <c r="AF89" s="8"/>
    </row>
    <row r="90" spans="2:32" x14ac:dyDescent="0.25">
      <c r="B90" s="13">
        <v>71</v>
      </c>
      <c r="C90" s="2" t="s">
        <v>105</v>
      </c>
      <c r="D90" s="61">
        <v>0.20833333333333331</v>
      </c>
      <c r="E90" s="2" t="s">
        <v>40</v>
      </c>
      <c r="F90" s="2" t="s">
        <v>106</v>
      </c>
      <c r="G90" s="6">
        <v>2.4</v>
      </c>
      <c r="H90" s="6">
        <v>2</v>
      </c>
      <c r="I90" s="21">
        <v>1.2200000000000002</v>
      </c>
      <c r="J90" s="46" t="s">
        <v>190</v>
      </c>
      <c r="K90" s="2" t="s">
        <v>233</v>
      </c>
      <c r="L90" s="6">
        <f t="shared" si="2"/>
        <v>0</v>
      </c>
      <c r="N90" s="27" t="s">
        <v>187</v>
      </c>
      <c r="O90" s="28">
        <v>35</v>
      </c>
      <c r="P90" s="55"/>
      <c r="Q90" s="55"/>
      <c r="R90" s="56"/>
      <c r="S90" s="12"/>
      <c r="T90" s="12"/>
      <c r="U90" s="10"/>
      <c r="V90" s="10"/>
      <c r="AD90" s="8"/>
      <c r="AE90" s="8"/>
      <c r="AF90" s="8"/>
    </row>
    <row r="91" spans="2:32" ht="15.75" thickBot="1" x14ac:dyDescent="0.3">
      <c r="B91" s="14">
        <v>72</v>
      </c>
      <c r="C91" s="15" t="s">
        <v>105</v>
      </c>
      <c r="D91" s="62">
        <v>0.20833333333333331</v>
      </c>
      <c r="E91" s="15" t="s">
        <v>40</v>
      </c>
      <c r="F91" s="15" t="s">
        <v>107</v>
      </c>
      <c r="G91" s="16">
        <v>20</v>
      </c>
      <c r="H91" s="16">
        <v>6.6</v>
      </c>
      <c r="I91" s="22">
        <v>0.16999999999999993</v>
      </c>
      <c r="J91" s="46" t="s">
        <v>190</v>
      </c>
      <c r="K91" s="2">
        <v>2</v>
      </c>
      <c r="L91" s="6">
        <f t="shared" si="2"/>
        <v>0</v>
      </c>
      <c r="N91" s="27" t="s">
        <v>194</v>
      </c>
      <c r="O91" s="28">
        <v>41</v>
      </c>
      <c r="P91" s="10"/>
      <c r="Q91" s="55"/>
      <c r="R91" s="56"/>
      <c r="S91" s="12"/>
      <c r="T91" s="12"/>
      <c r="U91" s="10"/>
      <c r="V91" s="10"/>
      <c r="AD91" s="8"/>
      <c r="AE91" s="8"/>
      <c r="AF91" s="8"/>
    </row>
    <row r="92" spans="2:32" x14ac:dyDescent="0.25">
      <c r="K92" s="3" t="s">
        <v>225</v>
      </c>
      <c r="L92" s="33">
        <f>SUM(L20:L91)</f>
        <v>0</v>
      </c>
      <c r="N92" s="27" t="s">
        <v>195</v>
      </c>
      <c r="O92" s="28">
        <v>41</v>
      </c>
      <c r="P92" s="10"/>
      <c r="Q92" s="55"/>
      <c r="R92" s="56"/>
      <c r="T92" s="12"/>
      <c r="U92" s="10"/>
      <c r="V92" s="10"/>
    </row>
    <row r="93" spans="2:32" x14ac:dyDescent="0.25">
      <c r="N93" s="27" t="s">
        <v>196</v>
      </c>
      <c r="O93" s="28">
        <v>41</v>
      </c>
      <c r="P93" s="10"/>
      <c r="Q93" s="55"/>
      <c r="R93" s="56"/>
      <c r="T93" s="12"/>
      <c r="U93" s="10"/>
      <c r="V93" s="10"/>
    </row>
    <row r="94" spans="2:32" x14ac:dyDescent="0.25">
      <c r="N94" s="27" t="s">
        <v>197</v>
      </c>
      <c r="O94" s="28">
        <v>41</v>
      </c>
      <c r="P94" s="10"/>
      <c r="Q94" s="55"/>
      <c r="R94" s="56"/>
      <c r="T94" s="12"/>
      <c r="U94" s="10"/>
      <c r="V94" s="10"/>
    </row>
    <row r="95" spans="2:32" x14ac:dyDescent="0.25">
      <c r="N95" s="27" t="s">
        <v>198</v>
      </c>
      <c r="O95" s="28">
        <v>41</v>
      </c>
      <c r="P95" s="10"/>
      <c r="Q95" s="55"/>
      <c r="R95" s="56"/>
      <c r="T95" s="12"/>
      <c r="U95" s="10"/>
      <c r="V95" s="10"/>
    </row>
    <row r="96" spans="2:32" x14ac:dyDescent="0.25">
      <c r="N96" s="27" t="s">
        <v>199</v>
      </c>
      <c r="O96" s="28">
        <v>41</v>
      </c>
      <c r="P96" s="10"/>
      <c r="Q96" s="55"/>
      <c r="R96" s="56"/>
      <c r="T96" s="12"/>
      <c r="U96" s="10"/>
      <c r="V96" s="10"/>
    </row>
    <row r="97" spans="14:22" x14ac:dyDescent="0.25">
      <c r="N97" s="27" t="s">
        <v>200</v>
      </c>
      <c r="O97" s="28">
        <v>41</v>
      </c>
      <c r="P97" s="10"/>
      <c r="Q97" s="55"/>
      <c r="R97" s="56"/>
      <c r="T97" s="12"/>
      <c r="U97" s="10"/>
      <c r="V97" s="10"/>
    </row>
    <row r="98" spans="14:22" x14ac:dyDescent="0.25">
      <c r="N98" s="27" t="s">
        <v>201</v>
      </c>
      <c r="O98" s="28">
        <v>51</v>
      </c>
      <c r="P98" s="10"/>
      <c r="Q98" s="55"/>
      <c r="R98" s="56"/>
      <c r="T98" s="12"/>
      <c r="U98" s="10"/>
      <c r="V98" s="10"/>
    </row>
    <row r="99" spans="14:22" x14ac:dyDescent="0.25">
      <c r="N99" s="27" t="s">
        <v>202</v>
      </c>
      <c r="O99" s="28">
        <v>51</v>
      </c>
      <c r="P99" s="10"/>
      <c r="Q99" s="55"/>
      <c r="R99" s="56"/>
      <c r="T99" s="12"/>
      <c r="U99" s="10"/>
      <c r="V99" s="10"/>
    </row>
    <row r="100" spans="14:22" x14ac:dyDescent="0.25">
      <c r="N100" s="27" t="s">
        <v>203</v>
      </c>
      <c r="O100" s="28">
        <v>51</v>
      </c>
      <c r="P100" s="10"/>
      <c r="Q100" s="55"/>
      <c r="R100" s="56"/>
      <c r="T100" s="12"/>
      <c r="U100" s="10"/>
      <c r="V100" s="10"/>
    </row>
    <row r="101" spans="14:22" x14ac:dyDescent="0.25">
      <c r="N101" s="27" t="s">
        <v>204</v>
      </c>
      <c r="O101" s="28">
        <v>51</v>
      </c>
      <c r="P101" s="10"/>
      <c r="Q101" s="55"/>
      <c r="R101" s="56"/>
      <c r="T101" s="12"/>
      <c r="U101" s="10"/>
      <c r="V101" s="10"/>
    </row>
    <row r="102" spans="14:22" x14ac:dyDescent="0.25">
      <c r="N102" s="27" t="s">
        <v>205</v>
      </c>
      <c r="O102" s="28">
        <v>51</v>
      </c>
      <c r="P102" s="10"/>
      <c r="Q102" s="55"/>
      <c r="R102" s="56"/>
      <c r="T102" s="12"/>
      <c r="U102" s="10"/>
      <c r="V102" s="10"/>
    </row>
    <row r="103" spans="14:22" x14ac:dyDescent="0.25">
      <c r="N103" s="27" t="s">
        <v>206</v>
      </c>
      <c r="O103" s="28">
        <v>51</v>
      </c>
      <c r="P103" s="10"/>
      <c r="Q103" s="55"/>
      <c r="R103" s="56"/>
      <c r="T103" s="12"/>
      <c r="U103" s="10"/>
      <c r="V103" s="10"/>
    </row>
    <row r="104" spans="14:22" x14ac:dyDescent="0.25">
      <c r="N104" s="27" t="s">
        <v>207</v>
      </c>
      <c r="O104" s="28">
        <v>51</v>
      </c>
      <c r="P104" s="10"/>
      <c r="Q104" s="55"/>
      <c r="R104" s="56"/>
      <c r="T104" s="12"/>
      <c r="U104" s="10"/>
      <c r="V104" s="10"/>
    </row>
    <row r="105" spans="14:22" x14ac:dyDescent="0.25">
      <c r="N105" s="27" t="s">
        <v>208</v>
      </c>
      <c r="O105" s="28">
        <v>51</v>
      </c>
      <c r="P105" s="10"/>
      <c r="Q105" s="55"/>
      <c r="R105" s="56"/>
      <c r="T105" s="12"/>
      <c r="U105" s="10"/>
      <c r="V105" s="10"/>
    </row>
    <row r="106" spans="14:22" x14ac:dyDescent="0.25">
      <c r="N106" s="27" t="s">
        <v>209</v>
      </c>
      <c r="O106" s="28">
        <v>51</v>
      </c>
      <c r="P106" s="10"/>
      <c r="Q106" s="55"/>
      <c r="R106" s="56"/>
      <c r="T106" s="12"/>
      <c r="U106" s="10"/>
      <c r="V106" s="10"/>
    </row>
    <row r="107" spans="14:22" x14ac:dyDescent="0.25">
      <c r="N107" s="27" t="s">
        <v>210</v>
      </c>
      <c r="O107" s="28">
        <v>51</v>
      </c>
      <c r="P107" s="10"/>
      <c r="Q107" s="55"/>
      <c r="R107" s="56"/>
      <c r="T107" s="12"/>
      <c r="U107" s="10"/>
      <c r="V107" s="10"/>
    </row>
    <row r="108" spans="14:22" x14ac:dyDescent="0.25">
      <c r="N108" s="27" t="s">
        <v>211</v>
      </c>
      <c r="O108" s="28">
        <v>51</v>
      </c>
      <c r="P108" s="10"/>
      <c r="Q108" s="55"/>
      <c r="R108" s="56"/>
    </row>
    <row r="109" spans="14:22" x14ac:dyDescent="0.25">
      <c r="N109" s="27" t="s">
        <v>212</v>
      </c>
      <c r="O109" s="28">
        <v>51</v>
      </c>
      <c r="P109" s="10"/>
      <c r="Q109" s="55"/>
      <c r="R109" s="56"/>
    </row>
    <row r="110" spans="14:22" ht="15.75" thickBot="1" x14ac:dyDescent="0.3">
      <c r="N110" s="29" t="s">
        <v>188</v>
      </c>
      <c r="O110" s="30">
        <v>15</v>
      </c>
      <c r="P110" s="53"/>
      <c r="Q110" s="53"/>
      <c r="R110" s="54"/>
    </row>
    <row r="114" spans="14:17" x14ac:dyDescent="0.25">
      <c r="N114" s="12"/>
      <c r="Q114" s="12"/>
    </row>
    <row r="115" spans="14:17" x14ac:dyDescent="0.25">
      <c r="N115" s="12"/>
      <c r="Q115" s="12"/>
    </row>
    <row r="116" spans="14:17" x14ac:dyDescent="0.25">
      <c r="N116" s="12"/>
      <c r="Q116" s="12"/>
    </row>
    <row r="117" spans="14:17" x14ac:dyDescent="0.25">
      <c r="N117" s="9"/>
      <c r="Q117" s="12"/>
    </row>
    <row r="118" spans="14:17" x14ac:dyDescent="0.25">
      <c r="N118" s="12"/>
      <c r="Q118" s="12"/>
    </row>
    <row r="119" spans="14:17" x14ac:dyDescent="0.25">
      <c r="N119" s="12"/>
      <c r="Q119" s="12"/>
    </row>
    <row r="120" spans="14:17" x14ac:dyDescent="0.25">
      <c r="N120" s="12"/>
      <c r="Q120" s="12"/>
    </row>
    <row r="121" spans="14:17" x14ac:dyDescent="0.25">
      <c r="N121" s="12"/>
      <c r="Q121" s="12"/>
    </row>
    <row r="122" spans="14:17" x14ac:dyDescent="0.25">
      <c r="N122" s="12"/>
      <c r="Q122" s="12"/>
    </row>
    <row r="123" spans="14:17" x14ac:dyDescent="0.25">
      <c r="N123" s="12"/>
      <c r="Q123" s="12"/>
    </row>
    <row r="124" spans="14:17" x14ac:dyDescent="0.25">
      <c r="N124" s="12"/>
      <c r="Q124" s="12"/>
    </row>
    <row r="125" spans="14:17" x14ac:dyDescent="0.25">
      <c r="N125" s="12"/>
      <c r="Q125" s="12"/>
    </row>
    <row r="126" spans="14:17" x14ac:dyDescent="0.25">
      <c r="N126" s="12"/>
      <c r="Q126" s="12"/>
    </row>
    <row r="127" spans="14:17" x14ac:dyDescent="0.25">
      <c r="N127" s="12"/>
      <c r="Q127" s="12"/>
    </row>
    <row r="128" spans="14:17" x14ac:dyDescent="0.25">
      <c r="N128" s="12"/>
      <c r="Q128" s="12"/>
    </row>
    <row r="129" spans="14:17" x14ac:dyDescent="0.25">
      <c r="N129" s="12"/>
      <c r="Q129" s="12"/>
    </row>
    <row r="130" spans="14:17" x14ac:dyDescent="0.25">
      <c r="N130" s="12"/>
      <c r="Q130" s="12"/>
    </row>
    <row r="131" spans="14:17" x14ac:dyDescent="0.25">
      <c r="N131" s="12"/>
      <c r="Q131" s="12"/>
    </row>
    <row r="132" spans="14:17" x14ac:dyDescent="0.25">
      <c r="N132" s="12"/>
      <c r="Q132" s="12"/>
    </row>
    <row r="133" spans="14:17" x14ac:dyDescent="0.25">
      <c r="N133" s="12"/>
      <c r="Q133" s="12"/>
    </row>
    <row r="134" spans="14:17" x14ac:dyDescent="0.25">
      <c r="N134" s="12"/>
      <c r="Q134" s="12"/>
    </row>
    <row r="135" spans="14:17" x14ac:dyDescent="0.25">
      <c r="N135" s="12"/>
      <c r="Q135" s="12"/>
    </row>
    <row r="136" spans="14:17" x14ac:dyDescent="0.25">
      <c r="N136" s="12"/>
      <c r="Q136" s="12"/>
    </row>
    <row r="137" spans="14:17" x14ac:dyDescent="0.25">
      <c r="N137" s="12"/>
      <c r="Q137" s="12"/>
    </row>
    <row r="138" spans="14:17" x14ac:dyDescent="0.25">
      <c r="N138" s="12"/>
      <c r="Q138" s="12"/>
    </row>
    <row r="139" spans="14:17" x14ac:dyDescent="0.25">
      <c r="N139" s="12"/>
      <c r="Q139" s="12"/>
    </row>
    <row r="140" spans="14:17" x14ac:dyDescent="0.25">
      <c r="N140" s="12"/>
      <c r="Q140" s="12"/>
    </row>
    <row r="141" spans="14:17" x14ac:dyDescent="0.25">
      <c r="N141" s="12"/>
      <c r="Q141" s="12"/>
    </row>
    <row r="142" spans="14:17" x14ac:dyDescent="0.25">
      <c r="N142" s="12"/>
      <c r="Q142" s="12"/>
    </row>
    <row r="143" spans="14:17" x14ac:dyDescent="0.25">
      <c r="N143" s="12"/>
      <c r="Q143" s="12"/>
    </row>
    <row r="144" spans="14:17" x14ac:dyDescent="0.25">
      <c r="N144" s="12"/>
      <c r="Q144" s="12"/>
    </row>
    <row r="145" spans="14:17" x14ac:dyDescent="0.25">
      <c r="N145" s="12"/>
      <c r="Q145" s="12"/>
    </row>
    <row r="146" spans="14:17" x14ac:dyDescent="0.25">
      <c r="N146" s="12"/>
      <c r="Q146" s="12"/>
    </row>
    <row r="147" spans="14:17" x14ac:dyDescent="0.25">
      <c r="N147" s="12"/>
      <c r="Q147" s="12"/>
    </row>
    <row r="148" spans="14:17" x14ac:dyDescent="0.25">
      <c r="N148" s="12"/>
      <c r="Q148" s="12"/>
    </row>
    <row r="149" spans="14:17" x14ac:dyDescent="0.25">
      <c r="N149" s="12"/>
      <c r="Q149" s="12"/>
    </row>
    <row r="150" spans="14:17" x14ac:dyDescent="0.25">
      <c r="N150" s="12"/>
      <c r="Q150" s="12"/>
    </row>
    <row r="151" spans="14:17" x14ac:dyDescent="0.25">
      <c r="N151" s="12"/>
      <c r="Q151" s="12"/>
    </row>
    <row r="152" spans="14:17" x14ac:dyDescent="0.25">
      <c r="N152" s="12"/>
      <c r="Q152" s="12"/>
    </row>
    <row r="153" spans="14:17" x14ac:dyDescent="0.25">
      <c r="N153" s="12"/>
      <c r="Q153" s="12"/>
    </row>
    <row r="154" spans="14:17" x14ac:dyDescent="0.25">
      <c r="N154" s="12"/>
    </row>
    <row r="155" spans="14:17" x14ac:dyDescent="0.25">
      <c r="N155" s="12"/>
    </row>
    <row r="156" spans="14:17" x14ac:dyDescent="0.25">
      <c r="N156" s="12"/>
    </row>
    <row r="157" spans="14:17" x14ac:dyDescent="0.25">
      <c r="N157" s="12"/>
      <c r="O157" s="10"/>
      <c r="P157" s="10"/>
    </row>
    <row r="165" spans="4:4" x14ac:dyDescent="0.25">
      <c r="D165" s="60"/>
    </row>
    <row r="166" spans="4:4" x14ac:dyDescent="0.25">
      <c r="D166" s="60"/>
    </row>
    <row r="167" spans="4:4" x14ac:dyDescent="0.25">
      <c r="D167" s="60"/>
    </row>
    <row r="168" spans="4:4" x14ac:dyDescent="0.25">
      <c r="D168" s="60"/>
    </row>
    <row r="169" spans="4:4" x14ac:dyDescent="0.25">
      <c r="D169" s="60"/>
    </row>
    <row r="170" spans="4:4" x14ac:dyDescent="0.25">
      <c r="D170" s="60"/>
    </row>
    <row r="171" spans="4:4" x14ac:dyDescent="0.25">
      <c r="D171" s="60"/>
    </row>
    <row r="172" spans="4:4" x14ac:dyDescent="0.25">
      <c r="D172" s="60"/>
    </row>
    <row r="173" spans="4:4" x14ac:dyDescent="0.25">
      <c r="D173" s="60"/>
    </row>
    <row r="174" spans="4:4" x14ac:dyDescent="0.25">
      <c r="D174" s="60"/>
    </row>
    <row r="175" spans="4:4" x14ac:dyDescent="0.25">
      <c r="D175" s="60"/>
    </row>
    <row r="176" spans="4:4" x14ac:dyDescent="0.25">
      <c r="D176" s="60"/>
    </row>
    <row r="177" spans="4:4" x14ac:dyDescent="0.25">
      <c r="D177" s="60"/>
    </row>
    <row r="178" spans="4:4" x14ac:dyDescent="0.25">
      <c r="D178" s="60"/>
    </row>
    <row r="179" spans="4:4" x14ac:dyDescent="0.25">
      <c r="D179" s="60"/>
    </row>
    <row r="180" spans="4:4" x14ac:dyDescent="0.25">
      <c r="D180" s="60"/>
    </row>
    <row r="181" spans="4:4" x14ac:dyDescent="0.25">
      <c r="D181" s="60"/>
    </row>
    <row r="182" spans="4:4" x14ac:dyDescent="0.25">
      <c r="D182" s="60"/>
    </row>
    <row r="183" spans="4:4" x14ac:dyDescent="0.25">
      <c r="D183" s="60"/>
    </row>
    <row r="184" spans="4:4" x14ac:dyDescent="0.25">
      <c r="D184" s="60"/>
    </row>
    <row r="185" spans="4:4" x14ac:dyDescent="0.25">
      <c r="D185" s="60"/>
    </row>
    <row r="186" spans="4:4" x14ac:dyDescent="0.25">
      <c r="D186" s="60"/>
    </row>
    <row r="187" spans="4:4" x14ac:dyDescent="0.25">
      <c r="D187" s="60"/>
    </row>
    <row r="188" spans="4:4" x14ac:dyDescent="0.25">
      <c r="D188" s="60"/>
    </row>
    <row r="189" spans="4:4" x14ac:dyDescent="0.25">
      <c r="D189" s="60"/>
    </row>
    <row r="190" spans="4:4" x14ac:dyDescent="0.25">
      <c r="D190" s="60"/>
    </row>
    <row r="191" spans="4:4" x14ac:dyDescent="0.25">
      <c r="D191" s="60"/>
    </row>
    <row r="192" spans="4:4" x14ac:dyDescent="0.25">
      <c r="D192" s="60"/>
    </row>
    <row r="193" spans="4:4" x14ac:dyDescent="0.25">
      <c r="D193" s="60"/>
    </row>
    <row r="194" spans="4:4" x14ac:dyDescent="0.25">
      <c r="D194" s="60"/>
    </row>
    <row r="195" spans="4:4" x14ac:dyDescent="0.25">
      <c r="D195" s="60"/>
    </row>
    <row r="196" spans="4:4" x14ac:dyDescent="0.25">
      <c r="D196" s="60"/>
    </row>
    <row r="197" spans="4:4" x14ac:dyDescent="0.25">
      <c r="D197" s="60"/>
    </row>
    <row r="198" spans="4:4" x14ac:dyDescent="0.25">
      <c r="D198" s="60"/>
    </row>
    <row r="199" spans="4:4" x14ac:dyDescent="0.25">
      <c r="D199" s="60"/>
    </row>
    <row r="200" spans="4:4" x14ac:dyDescent="0.25">
      <c r="D200" s="60"/>
    </row>
    <row r="201" spans="4:4" x14ac:dyDescent="0.25">
      <c r="D201" s="60"/>
    </row>
    <row r="202" spans="4:4" x14ac:dyDescent="0.25">
      <c r="D202" s="60"/>
    </row>
    <row r="203" spans="4:4" x14ac:dyDescent="0.25">
      <c r="D203" s="60"/>
    </row>
    <row r="204" spans="4:4" x14ac:dyDescent="0.25">
      <c r="D204" s="60"/>
    </row>
    <row r="205" spans="4:4" x14ac:dyDescent="0.25">
      <c r="D205" s="60"/>
    </row>
    <row r="206" spans="4:4" x14ac:dyDescent="0.25">
      <c r="D206" s="60"/>
    </row>
    <row r="207" spans="4:4" x14ac:dyDescent="0.25">
      <c r="D207" s="60"/>
    </row>
    <row r="208" spans="4:4" x14ac:dyDescent="0.25">
      <c r="D208" s="60"/>
    </row>
    <row r="209" spans="4:4" x14ac:dyDescent="0.25">
      <c r="D209" s="60"/>
    </row>
    <row r="210" spans="4:4" x14ac:dyDescent="0.25">
      <c r="D210" s="60"/>
    </row>
    <row r="211" spans="4:4" x14ac:dyDescent="0.25">
      <c r="D211" s="60"/>
    </row>
    <row r="212" spans="4:4" x14ac:dyDescent="0.25">
      <c r="D212" s="60"/>
    </row>
    <row r="213" spans="4:4" x14ac:dyDescent="0.25">
      <c r="D213" s="60"/>
    </row>
    <row r="214" spans="4:4" x14ac:dyDescent="0.25">
      <c r="D214" s="60"/>
    </row>
    <row r="215" spans="4:4" x14ac:dyDescent="0.25">
      <c r="D215" s="60"/>
    </row>
    <row r="216" spans="4:4" x14ac:dyDescent="0.25">
      <c r="D216" s="60"/>
    </row>
    <row r="217" spans="4:4" x14ac:dyDescent="0.25">
      <c r="D217" s="60"/>
    </row>
    <row r="218" spans="4:4" x14ac:dyDescent="0.25">
      <c r="D218" s="60"/>
    </row>
    <row r="219" spans="4:4" x14ac:dyDescent="0.25">
      <c r="D219" s="60"/>
    </row>
    <row r="220" spans="4:4" x14ac:dyDescent="0.25">
      <c r="D220" s="60"/>
    </row>
    <row r="221" spans="4:4" x14ac:dyDescent="0.25">
      <c r="D221" s="60"/>
    </row>
    <row r="222" spans="4:4" x14ac:dyDescent="0.25">
      <c r="D222" s="60"/>
    </row>
    <row r="223" spans="4:4" x14ac:dyDescent="0.25">
      <c r="D223" s="60"/>
    </row>
    <row r="224" spans="4:4" x14ac:dyDescent="0.25">
      <c r="D224" s="60"/>
    </row>
    <row r="225" spans="4:4" x14ac:dyDescent="0.25">
      <c r="D225" s="60"/>
    </row>
    <row r="226" spans="4:4" x14ac:dyDescent="0.25">
      <c r="D226" s="60"/>
    </row>
    <row r="227" spans="4:4" x14ac:dyDescent="0.25">
      <c r="D227" s="60"/>
    </row>
    <row r="228" spans="4:4" x14ac:dyDescent="0.25">
      <c r="D228" s="60"/>
    </row>
    <row r="229" spans="4:4" x14ac:dyDescent="0.25">
      <c r="D229" s="60"/>
    </row>
    <row r="230" spans="4:4" x14ac:dyDescent="0.25">
      <c r="D230" s="60"/>
    </row>
    <row r="231" spans="4:4" x14ac:dyDescent="0.25">
      <c r="D231" s="60"/>
    </row>
    <row r="232" spans="4:4" x14ac:dyDescent="0.25">
      <c r="D232" s="60"/>
    </row>
    <row r="233" spans="4:4" x14ac:dyDescent="0.25">
      <c r="D233" s="60"/>
    </row>
    <row r="234" spans="4:4" x14ac:dyDescent="0.25">
      <c r="D234" s="60"/>
    </row>
    <row r="235" spans="4:4" x14ac:dyDescent="0.25">
      <c r="D235" s="60"/>
    </row>
    <row r="236" spans="4:4" x14ac:dyDescent="0.25">
      <c r="D236" s="60"/>
    </row>
    <row r="237" spans="4:4" x14ac:dyDescent="0.25">
      <c r="D237" s="60"/>
    </row>
    <row r="238" spans="4:4" x14ac:dyDescent="0.25">
      <c r="D238" s="60"/>
    </row>
    <row r="239" spans="4:4" x14ac:dyDescent="0.25">
      <c r="D239" s="60"/>
    </row>
    <row r="240" spans="4:4" x14ac:dyDescent="0.25">
      <c r="D240" s="60"/>
    </row>
    <row r="241" spans="4:4" x14ac:dyDescent="0.25">
      <c r="D241" s="60"/>
    </row>
    <row r="242" spans="4:4" x14ac:dyDescent="0.25">
      <c r="D242" s="60"/>
    </row>
    <row r="243" spans="4:4" x14ac:dyDescent="0.25">
      <c r="D243" s="60"/>
    </row>
    <row r="244" spans="4:4" x14ac:dyDescent="0.25">
      <c r="D244" s="60"/>
    </row>
    <row r="245" spans="4:4" x14ac:dyDescent="0.25">
      <c r="D245" s="60"/>
    </row>
    <row r="246" spans="4:4" x14ac:dyDescent="0.25">
      <c r="D246" s="60"/>
    </row>
    <row r="247" spans="4:4" x14ac:dyDescent="0.25">
      <c r="D247" s="60"/>
    </row>
    <row r="248" spans="4:4" x14ac:dyDescent="0.25">
      <c r="D248" s="60"/>
    </row>
    <row r="249" spans="4:4" x14ac:dyDescent="0.25">
      <c r="D249" s="60"/>
    </row>
    <row r="250" spans="4:4" x14ac:dyDescent="0.25">
      <c r="D250" s="60"/>
    </row>
    <row r="251" spans="4:4" x14ac:dyDescent="0.25">
      <c r="D251" s="60"/>
    </row>
    <row r="252" spans="4:4" x14ac:dyDescent="0.25">
      <c r="D252" s="60"/>
    </row>
    <row r="253" spans="4:4" x14ac:dyDescent="0.25">
      <c r="D253" s="60"/>
    </row>
    <row r="254" spans="4:4" x14ac:dyDescent="0.25">
      <c r="D254" s="60"/>
    </row>
    <row r="255" spans="4:4" x14ac:dyDescent="0.25">
      <c r="D255" s="60"/>
    </row>
    <row r="256" spans="4:4" x14ac:dyDescent="0.25">
      <c r="D256" s="60"/>
    </row>
    <row r="257" spans="4:4" x14ac:dyDescent="0.25">
      <c r="D257" s="60"/>
    </row>
    <row r="258" spans="4:4" x14ac:dyDescent="0.25">
      <c r="D258" s="60"/>
    </row>
    <row r="259" spans="4:4" x14ac:dyDescent="0.25">
      <c r="D259" s="60"/>
    </row>
    <row r="260" spans="4:4" x14ac:dyDescent="0.25">
      <c r="D260" s="60"/>
    </row>
    <row r="261" spans="4:4" x14ac:dyDescent="0.25">
      <c r="D261" s="60"/>
    </row>
    <row r="262" spans="4:4" x14ac:dyDescent="0.25">
      <c r="D262" s="60"/>
    </row>
    <row r="263" spans="4:4" x14ac:dyDescent="0.25">
      <c r="D263" s="60"/>
    </row>
    <row r="264" spans="4:4" x14ac:dyDescent="0.25">
      <c r="D264" s="60"/>
    </row>
    <row r="265" spans="4:4" x14ac:dyDescent="0.25">
      <c r="D265" s="60"/>
    </row>
    <row r="266" spans="4:4" x14ac:dyDescent="0.25">
      <c r="D266" s="60"/>
    </row>
    <row r="267" spans="4:4" x14ac:dyDescent="0.25">
      <c r="D267" s="60"/>
    </row>
    <row r="268" spans="4:4" x14ac:dyDescent="0.25">
      <c r="D268" s="60"/>
    </row>
    <row r="269" spans="4:4" x14ac:dyDescent="0.25">
      <c r="D269" s="60"/>
    </row>
    <row r="270" spans="4:4" x14ac:dyDescent="0.25">
      <c r="D270" s="60"/>
    </row>
    <row r="271" spans="4:4" x14ac:dyDescent="0.25">
      <c r="D271" s="60"/>
    </row>
    <row r="272" spans="4:4" x14ac:dyDescent="0.25">
      <c r="D272" s="60"/>
    </row>
    <row r="273" spans="4:4" x14ac:dyDescent="0.25">
      <c r="D273" s="60"/>
    </row>
    <row r="274" spans="4:4" x14ac:dyDescent="0.25">
      <c r="D274" s="60"/>
    </row>
  </sheetData>
  <sheetProtection sheet="1" objects="1" scenarios="1"/>
  <mergeCells count="5">
    <mergeCell ref="AD18:AF18"/>
    <mergeCell ref="N18:R18"/>
    <mergeCell ref="B18:I18"/>
    <mergeCell ref="N69:R69"/>
    <mergeCell ref="B1:F1"/>
  </mergeCells>
  <phoneticPr fontId="12" type="noConversion"/>
  <pageMargins left="0.75" right="0.75" top="1" bottom="1" header="0.5" footer="0.5"/>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9797D0E-B952-4576-94C1-A379AAE7F6DF}">
          <x14:formula1>
            <xm:f>Taul1!$A$4:$A$51</xm:f>
          </x14:formula1>
          <xm:sqref>S33:T40 S23:T24 S27:T30 X13 S20:T20</xm:sqref>
        </x14:dataValidation>
        <x14:dataValidation type="list" allowBlank="1" showInputMessage="1" showErrorMessage="1" xr:uid="{8329BC42-EFDE-4B75-A851-4561C620205B}">
          <x14:formula1>
            <xm:f>Taul1!$C$4:$C$43</xm:f>
          </x14:formula1>
          <xm:sqref>S86:T86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213C8-D6F2-4E81-A44D-0E719EF7604B}">
  <dimension ref="A3:C51"/>
  <sheetViews>
    <sheetView workbookViewId="0">
      <selection activeCell="G23" sqref="G23"/>
    </sheetView>
  </sheetViews>
  <sheetFormatPr defaultRowHeight="15" x14ac:dyDescent="0.25"/>
  <cols>
    <col min="1" max="2" width="23.5703125" customWidth="1"/>
    <col min="3" max="3" width="23" customWidth="1"/>
  </cols>
  <sheetData>
    <row r="3" spans="1:3" x14ac:dyDescent="0.25">
      <c r="A3" s="4" t="s">
        <v>192</v>
      </c>
      <c r="B3" s="4"/>
      <c r="C3" s="4" t="s">
        <v>191</v>
      </c>
    </row>
    <row r="4" spans="1:3" x14ac:dyDescent="0.25">
      <c r="A4" s="49" t="s">
        <v>119</v>
      </c>
      <c r="B4" s="49"/>
      <c r="C4" s="27" t="s">
        <v>199</v>
      </c>
    </row>
    <row r="5" spans="1:3" x14ac:dyDescent="0.25">
      <c r="A5" s="49" t="s">
        <v>148</v>
      </c>
      <c r="B5" s="49"/>
      <c r="C5" s="27" t="s">
        <v>182</v>
      </c>
    </row>
    <row r="6" spans="1:3" x14ac:dyDescent="0.25">
      <c r="A6" s="49" t="s">
        <v>116</v>
      </c>
      <c r="B6" s="49"/>
      <c r="C6" s="27" t="s">
        <v>196</v>
      </c>
    </row>
    <row r="7" spans="1:3" x14ac:dyDescent="0.25">
      <c r="A7" s="49" t="s">
        <v>151</v>
      </c>
      <c r="B7" s="49"/>
      <c r="C7" s="27" t="s">
        <v>174</v>
      </c>
    </row>
    <row r="8" spans="1:3" x14ac:dyDescent="0.25">
      <c r="A8" s="49" t="s">
        <v>120</v>
      </c>
      <c r="B8" s="49"/>
      <c r="C8" s="27" t="s">
        <v>209</v>
      </c>
    </row>
    <row r="9" spans="1:3" x14ac:dyDescent="0.25">
      <c r="A9" s="49" t="s">
        <v>139</v>
      </c>
      <c r="B9" s="49"/>
      <c r="C9" s="27" t="s">
        <v>207</v>
      </c>
    </row>
    <row r="10" spans="1:3" x14ac:dyDescent="0.25">
      <c r="A10" s="49" t="s">
        <v>115</v>
      </c>
      <c r="B10" s="49"/>
      <c r="C10" s="27" t="s">
        <v>171</v>
      </c>
    </row>
    <row r="11" spans="1:3" x14ac:dyDescent="0.25">
      <c r="A11" s="49" t="s">
        <v>160</v>
      </c>
      <c r="B11" s="49"/>
      <c r="C11" s="27" t="s">
        <v>198</v>
      </c>
    </row>
    <row r="12" spans="1:3" x14ac:dyDescent="0.25">
      <c r="A12" s="49" t="s">
        <v>133</v>
      </c>
      <c r="B12" s="49"/>
      <c r="C12" s="27" t="s">
        <v>195</v>
      </c>
    </row>
    <row r="13" spans="1:3" x14ac:dyDescent="0.25">
      <c r="A13" s="49" t="s">
        <v>135</v>
      </c>
      <c r="B13" s="49"/>
      <c r="C13" s="27" t="s">
        <v>210</v>
      </c>
    </row>
    <row r="14" spans="1:3" x14ac:dyDescent="0.25">
      <c r="A14" s="49" t="s">
        <v>113</v>
      </c>
      <c r="B14" s="49"/>
      <c r="C14" s="27" t="s">
        <v>169</v>
      </c>
    </row>
    <row r="15" spans="1:3" x14ac:dyDescent="0.25">
      <c r="A15" s="49" t="s">
        <v>112</v>
      </c>
      <c r="B15" s="49"/>
      <c r="C15" s="27" t="s">
        <v>186</v>
      </c>
    </row>
    <row r="16" spans="1:3" x14ac:dyDescent="0.25">
      <c r="A16" s="49" t="s">
        <v>153</v>
      </c>
      <c r="B16" s="49"/>
      <c r="C16" s="27" t="s">
        <v>204</v>
      </c>
    </row>
    <row r="17" spans="1:3" x14ac:dyDescent="0.25">
      <c r="A17" s="49" t="s">
        <v>149</v>
      </c>
      <c r="B17" s="49"/>
      <c r="C17" s="27" t="s">
        <v>208</v>
      </c>
    </row>
    <row r="18" spans="1:3" x14ac:dyDescent="0.25">
      <c r="A18" s="49" t="s">
        <v>136</v>
      </c>
      <c r="B18" s="49"/>
      <c r="C18" s="27" t="s">
        <v>194</v>
      </c>
    </row>
    <row r="19" spans="1:3" x14ac:dyDescent="0.25">
      <c r="A19" s="49" t="s">
        <v>162</v>
      </c>
      <c r="B19" s="49"/>
      <c r="C19" s="27" t="s">
        <v>179</v>
      </c>
    </row>
    <row r="20" spans="1:3" x14ac:dyDescent="0.25">
      <c r="A20" s="49" t="s">
        <v>157</v>
      </c>
      <c r="B20" s="49"/>
      <c r="C20" s="27" t="s">
        <v>183</v>
      </c>
    </row>
    <row r="21" spans="1:3" x14ac:dyDescent="0.25">
      <c r="A21" s="49" t="s">
        <v>138</v>
      </c>
      <c r="B21" s="49"/>
      <c r="C21" s="27" t="s">
        <v>168</v>
      </c>
    </row>
    <row r="22" spans="1:3" x14ac:dyDescent="0.25">
      <c r="A22" s="49" t="s">
        <v>145</v>
      </c>
      <c r="B22" s="49"/>
      <c r="C22" s="27" t="s">
        <v>173</v>
      </c>
    </row>
    <row r="23" spans="1:3" x14ac:dyDescent="0.25">
      <c r="A23" s="49" t="s">
        <v>127</v>
      </c>
      <c r="B23" s="49"/>
      <c r="C23" s="27" t="s">
        <v>177</v>
      </c>
    </row>
    <row r="24" spans="1:3" x14ac:dyDescent="0.25">
      <c r="A24" s="49" t="s">
        <v>161</v>
      </c>
      <c r="B24" s="49"/>
      <c r="C24" s="27" t="s">
        <v>170</v>
      </c>
    </row>
    <row r="25" spans="1:3" x14ac:dyDescent="0.25">
      <c r="A25" s="49" t="s">
        <v>132</v>
      </c>
      <c r="B25" s="49"/>
      <c r="C25" s="27" t="s">
        <v>202</v>
      </c>
    </row>
    <row r="26" spans="1:3" x14ac:dyDescent="0.25">
      <c r="A26" s="49" t="s">
        <v>158</v>
      </c>
      <c r="B26" s="49"/>
      <c r="C26" s="27" t="s">
        <v>185</v>
      </c>
    </row>
    <row r="27" spans="1:3" x14ac:dyDescent="0.25">
      <c r="A27" s="49" t="s">
        <v>124</v>
      </c>
      <c r="B27" s="49"/>
      <c r="C27" s="27" t="s">
        <v>205</v>
      </c>
    </row>
    <row r="28" spans="1:3" x14ac:dyDescent="0.25">
      <c r="A28" s="49" t="s">
        <v>152</v>
      </c>
      <c r="B28" s="49"/>
      <c r="C28" s="27" t="s">
        <v>206</v>
      </c>
    </row>
    <row r="29" spans="1:3" x14ac:dyDescent="0.25">
      <c r="A29" s="49" t="s">
        <v>122</v>
      </c>
      <c r="B29" s="49"/>
      <c r="C29" s="27" t="s">
        <v>197</v>
      </c>
    </row>
    <row r="30" spans="1:3" x14ac:dyDescent="0.25">
      <c r="A30" s="49" t="s">
        <v>123</v>
      </c>
      <c r="B30" s="49"/>
      <c r="C30" s="27" t="s">
        <v>181</v>
      </c>
    </row>
    <row r="31" spans="1:3" x14ac:dyDescent="0.25">
      <c r="A31" s="49" t="s">
        <v>129</v>
      </c>
      <c r="B31" s="49"/>
      <c r="C31" s="27" t="s">
        <v>172</v>
      </c>
    </row>
    <row r="32" spans="1:3" x14ac:dyDescent="0.25">
      <c r="A32" s="49" t="s">
        <v>126</v>
      </c>
      <c r="B32" s="49"/>
      <c r="C32" s="27" t="s">
        <v>201</v>
      </c>
    </row>
    <row r="33" spans="1:3" x14ac:dyDescent="0.25">
      <c r="A33" s="49" t="s">
        <v>147</v>
      </c>
      <c r="B33" s="49"/>
      <c r="C33" s="27" t="s">
        <v>211</v>
      </c>
    </row>
    <row r="34" spans="1:3" x14ac:dyDescent="0.25">
      <c r="A34" s="49" t="s">
        <v>154</v>
      </c>
      <c r="B34" s="49"/>
      <c r="C34" s="27" t="s">
        <v>200</v>
      </c>
    </row>
    <row r="35" spans="1:3" x14ac:dyDescent="0.25">
      <c r="A35" s="49" t="s">
        <v>137</v>
      </c>
      <c r="B35" s="49"/>
      <c r="C35" s="27" t="s">
        <v>187</v>
      </c>
    </row>
    <row r="36" spans="1:3" x14ac:dyDescent="0.25">
      <c r="A36" s="49" t="s">
        <v>117</v>
      </c>
      <c r="B36" s="49"/>
      <c r="C36" s="27" t="s">
        <v>212</v>
      </c>
    </row>
    <row r="37" spans="1:3" x14ac:dyDescent="0.25">
      <c r="A37" s="49" t="s">
        <v>155</v>
      </c>
      <c r="B37" s="49"/>
      <c r="C37" s="27" t="s">
        <v>184</v>
      </c>
    </row>
    <row r="38" spans="1:3" x14ac:dyDescent="0.25">
      <c r="A38" s="49" t="s">
        <v>114</v>
      </c>
      <c r="B38" s="49"/>
      <c r="C38" s="27" t="s">
        <v>175</v>
      </c>
    </row>
    <row r="39" spans="1:3" x14ac:dyDescent="0.25">
      <c r="A39" s="49" t="s">
        <v>144</v>
      </c>
      <c r="B39" s="49"/>
      <c r="C39" s="27" t="s">
        <v>178</v>
      </c>
    </row>
    <row r="40" spans="1:3" x14ac:dyDescent="0.25">
      <c r="A40" s="49" t="s">
        <v>118</v>
      </c>
      <c r="B40" s="49"/>
      <c r="C40" s="27" t="s">
        <v>180</v>
      </c>
    </row>
    <row r="41" spans="1:3" x14ac:dyDescent="0.25">
      <c r="A41" s="49" t="s">
        <v>140</v>
      </c>
      <c r="B41" s="49"/>
      <c r="C41" s="27" t="s">
        <v>203</v>
      </c>
    </row>
    <row r="42" spans="1:3" x14ac:dyDescent="0.25">
      <c r="A42" s="49" t="s">
        <v>130</v>
      </c>
      <c r="B42" s="49"/>
      <c r="C42" s="27" t="s">
        <v>176</v>
      </c>
    </row>
    <row r="43" spans="1:3" ht="15.75" thickBot="1" x14ac:dyDescent="0.3">
      <c r="A43" s="49" t="s">
        <v>134</v>
      </c>
      <c r="B43" s="49"/>
      <c r="C43" s="29" t="s">
        <v>188</v>
      </c>
    </row>
    <row r="44" spans="1:3" x14ac:dyDescent="0.25">
      <c r="A44" s="49" t="s">
        <v>125</v>
      </c>
      <c r="B44" s="50"/>
    </row>
    <row r="45" spans="1:3" x14ac:dyDescent="0.25">
      <c r="A45" s="49" t="s">
        <v>146</v>
      </c>
      <c r="B45" s="50"/>
    </row>
    <row r="46" spans="1:3" x14ac:dyDescent="0.25">
      <c r="A46" s="49" t="s">
        <v>150</v>
      </c>
      <c r="B46" s="50"/>
    </row>
    <row r="47" spans="1:3" x14ac:dyDescent="0.25">
      <c r="A47" s="49" t="s">
        <v>131</v>
      </c>
      <c r="B47" s="50"/>
    </row>
    <row r="48" spans="1:3" x14ac:dyDescent="0.25">
      <c r="A48" s="49" t="s">
        <v>121</v>
      </c>
      <c r="B48" s="50"/>
    </row>
    <row r="49" spans="1:2" x14ac:dyDescent="0.25">
      <c r="A49" s="49" t="s">
        <v>128</v>
      </c>
      <c r="B49" s="50"/>
    </row>
    <row r="50" spans="1:2" x14ac:dyDescent="0.25">
      <c r="A50" s="49" t="s">
        <v>156</v>
      </c>
      <c r="B50" s="50"/>
    </row>
    <row r="51" spans="1:2" x14ac:dyDescent="0.25">
      <c r="A51" s="50" t="s">
        <v>159</v>
      </c>
      <c r="B51" s="50"/>
    </row>
  </sheetData>
  <autoFilter ref="A3:A51" xr:uid="{E6C213C8-D6F2-4E81-A44D-0E719EF7604B}">
    <sortState xmlns:xlrd2="http://schemas.microsoft.com/office/spreadsheetml/2017/richdata2" ref="A4:A51">
      <sortCondition ref="A3:A5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MM2026 Alkulohkot</vt:lpstr>
      <vt:lpstr>Taul1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Janne Kalluinen</cp:lastModifiedBy>
  <dcterms:created xsi:type="dcterms:W3CDTF">2026-06-01T10:21:34Z</dcterms:created>
  <dcterms:modified xsi:type="dcterms:W3CDTF">2026-07-20T09:05:37Z</dcterms:modified>
</cp:coreProperties>
</file>